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EHSM-LSP-FORSCH\1_Projekte\08_Trainingswissenschaft\2018_Bio-banding\Manual BB\"/>
    </mc:Choice>
  </mc:AlternateContent>
  <xr:revisionPtr revIDLastSave="0" documentId="11_626F2214569394C1ABC3DDC79EEB6B6361219040" xr6:coauthVersionLast="47" xr6:coauthVersionMax="47" xr10:uidLastSave="{00000000-0000-0000-0000-000000000000}"/>
  <bookViews>
    <workbookView xWindow="0" yWindow="0" windowWidth="0" windowHeight="17750" firstSheet="2" activeTab="2" xr2:uid="{00000000-000D-0000-FFFF-FFFF00000000}"/>
  </bookViews>
  <sheets>
    <sheet name="Anleitung" sheetId="21" r:id="rId1"/>
    <sheet name="Instructions" sheetId="22" r:id="rId2"/>
    <sheet name="Eingabe_Input" sheetId="7" r:id="rId3"/>
    <sheet name="Mirwald_Berechnung_Male" sheetId="2" state="hidden" r:id="rId4"/>
    <sheet name="Mirwald_Berechnung_Female" sheetId="6" state="hidden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7" l="1"/>
  <c r="G32" i="7"/>
  <c r="Q32" i="7"/>
  <c r="L32" i="7" s="1"/>
  <c r="N32" i="7"/>
  <c r="G16" i="7"/>
  <c r="G100" i="7"/>
  <c r="G99" i="7"/>
  <c r="G98" i="7"/>
  <c r="G97" i="7"/>
  <c r="G96" i="7"/>
  <c r="G95" i="7"/>
  <c r="K95" i="7"/>
  <c r="Q95" i="7"/>
  <c r="L95" i="7" s="1"/>
  <c r="S95" i="7"/>
  <c r="O95" i="7"/>
  <c r="P95" i="7"/>
  <c r="G94" i="7"/>
  <c r="G93" i="7"/>
  <c r="G92" i="7"/>
  <c r="G91" i="7"/>
  <c r="G90" i="7"/>
  <c r="G89" i="7"/>
  <c r="G88" i="7"/>
  <c r="G87" i="7"/>
  <c r="K87" i="7"/>
  <c r="Q87" i="7"/>
  <c r="L87" i="7" s="1"/>
  <c r="G86" i="7"/>
  <c r="G85" i="7"/>
  <c r="G84" i="7"/>
  <c r="G83" i="7"/>
  <c r="K83" i="7"/>
  <c r="Q83" i="7"/>
  <c r="L83" i="7" s="1"/>
  <c r="G82" i="7"/>
  <c r="G81" i="7"/>
  <c r="G80" i="7"/>
  <c r="G79" i="7"/>
  <c r="G78" i="7"/>
  <c r="G77" i="7"/>
  <c r="G76" i="7"/>
  <c r="G75" i="7"/>
  <c r="K75" i="7"/>
  <c r="Q75" i="7"/>
  <c r="L75" i="7" s="1"/>
  <c r="G74" i="7"/>
  <c r="G73" i="7"/>
  <c r="G72" i="7"/>
  <c r="G71" i="7"/>
  <c r="K71" i="7"/>
  <c r="Q71" i="7"/>
  <c r="L71" i="7" s="1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K55" i="7"/>
  <c r="Q55" i="7"/>
  <c r="L55" i="7" s="1"/>
  <c r="G54" i="7"/>
  <c r="G53" i="7"/>
  <c r="G52" i="7"/>
  <c r="G51" i="7"/>
  <c r="K51" i="7"/>
  <c r="Q51" i="7"/>
  <c r="L51" i="7" s="1"/>
  <c r="G50" i="7"/>
  <c r="G49" i="7"/>
  <c r="G48" i="7"/>
  <c r="G47" i="7"/>
  <c r="K47" i="7"/>
  <c r="Q47" i="7"/>
  <c r="L47" i="7" s="1"/>
  <c r="V47" i="7"/>
  <c r="G46" i="7"/>
  <c r="G45" i="7"/>
  <c r="G44" i="7"/>
  <c r="G43" i="7"/>
  <c r="G42" i="7"/>
  <c r="G41" i="7"/>
  <c r="G40" i="7"/>
  <c r="G39" i="7"/>
  <c r="K39" i="7"/>
  <c r="Q39" i="7"/>
  <c r="L39" i="7" s="1"/>
  <c r="S39" i="7"/>
  <c r="O39" i="7"/>
  <c r="P39" i="7"/>
  <c r="G38" i="7"/>
  <c r="G37" i="7"/>
  <c r="G36" i="7"/>
  <c r="G35" i="7"/>
  <c r="G34" i="7"/>
  <c r="G33" i="7"/>
  <c r="G22" i="7"/>
  <c r="G19" i="7"/>
  <c r="K19" i="7"/>
  <c r="Q19" i="7"/>
  <c r="L19" i="7" s="1"/>
  <c r="G28" i="7"/>
  <c r="G15" i="7"/>
  <c r="G30" i="7"/>
  <c r="G5" i="7"/>
  <c r="G8" i="7"/>
  <c r="G3" i="7"/>
  <c r="G24" i="7"/>
  <c r="G11" i="7"/>
  <c r="G10" i="7"/>
  <c r="G21" i="7"/>
  <c r="G7" i="7"/>
  <c r="G6" i="7"/>
  <c r="G23" i="7"/>
  <c r="G9" i="7"/>
  <c r="G25" i="7"/>
  <c r="G12" i="7"/>
  <c r="G4" i="7"/>
  <c r="G29" i="7"/>
  <c r="G26" i="7"/>
  <c r="G27" i="7"/>
  <c r="K27" i="7"/>
  <c r="Q27" i="7"/>
  <c r="L27" i="7" s="1"/>
  <c r="G17" i="7"/>
  <c r="G14" i="7"/>
  <c r="G31" i="7"/>
  <c r="G18" i="7"/>
  <c r="K18" i="7"/>
  <c r="Q18" i="7"/>
  <c r="L18" i="7" s="1"/>
  <c r="S18" i="7"/>
  <c r="O18" i="7"/>
  <c r="P18" i="7"/>
  <c r="G13" i="7"/>
  <c r="G20" i="7"/>
  <c r="K100" i="7"/>
  <c r="Q100" i="7"/>
  <c r="L100" i="7" s="1"/>
  <c r="S100" i="7"/>
  <c r="O100" i="7"/>
  <c r="P100" i="7"/>
  <c r="K99" i="7"/>
  <c r="K98" i="7"/>
  <c r="Q98" i="7"/>
  <c r="L98" i="7" s="1"/>
  <c r="K97" i="7"/>
  <c r="K96" i="7"/>
  <c r="K94" i="7"/>
  <c r="Q94" i="7"/>
  <c r="L94" i="7" s="1"/>
  <c r="K93" i="7"/>
  <c r="K92" i="7"/>
  <c r="Q92" i="7"/>
  <c r="L92" i="7" s="1"/>
  <c r="S92" i="7"/>
  <c r="O92" i="7"/>
  <c r="P92" i="7"/>
  <c r="K91" i="7"/>
  <c r="K90" i="7"/>
  <c r="Q90" i="7"/>
  <c r="L90" i="7" s="1"/>
  <c r="S90" i="7"/>
  <c r="O90" i="7"/>
  <c r="P90" i="7"/>
  <c r="K89" i="7"/>
  <c r="K88" i="7"/>
  <c r="Q88" i="7"/>
  <c r="L88" i="7" s="1"/>
  <c r="K86" i="7"/>
  <c r="K85" i="7"/>
  <c r="K84" i="7"/>
  <c r="Q84" i="7"/>
  <c r="L84" i="7" s="1"/>
  <c r="S84" i="7"/>
  <c r="O84" i="7"/>
  <c r="P84" i="7"/>
  <c r="K82" i="7"/>
  <c r="Q82" i="7"/>
  <c r="L82" i="7" s="1"/>
  <c r="K81" i="7"/>
  <c r="K80" i="7"/>
  <c r="Q80" i="7"/>
  <c r="L80" i="7" s="1"/>
  <c r="K79" i="7"/>
  <c r="K78" i="7"/>
  <c r="Q78" i="7"/>
  <c r="L78" i="7" s="1"/>
  <c r="K77" i="7"/>
  <c r="K76" i="7"/>
  <c r="Q76" i="7"/>
  <c r="L76" i="7" s="1"/>
  <c r="S76" i="7"/>
  <c r="O76" i="7"/>
  <c r="P76" i="7"/>
  <c r="K74" i="7"/>
  <c r="Q74" i="7"/>
  <c r="L74" i="7" s="1"/>
  <c r="K73" i="7"/>
  <c r="K72" i="7"/>
  <c r="Q72" i="7"/>
  <c r="L72" i="7" s="1"/>
  <c r="S72" i="7"/>
  <c r="O72" i="7"/>
  <c r="P72" i="7"/>
  <c r="K70" i="7"/>
  <c r="Q70" i="7"/>
  <c r="L70" i="7" s="1"/>
  <c r="S70" i="7"/>
  <c r="O70" i="7"/>
  <c r="P70" i="7"/>
  <c r="K69" i="7"/>
  <c r="K68" i="7"/>
  <c r="Q68" i="7"/>
  <c r="L68" i="7" s="1"/>
  <c r="K67" i="7"/>
  <c r="K66" i="7"/>
  <c r="Q66" i="7"/>
  <c r="L66" i="7" s="1"/>
  <c r="K65" i="7"/>
  <c r="K64" i="7"/>
  <c r="K63" i="7"/>
  <c r="K62" i="7"/>
  <c r="Q62" i="7"/>
  <c r="L62" i="7" s="1"/>
  <c r="S62" i="7"/>
  <c r="O62" i="7"/>
  <c r="P62" i="7"/>
  <c r="K61" i="7"/>
  <c r="K60" i="7"/>
  <c r="Q60" i="7"/>
  <c r="L60" i="7" s="1"/>
  <c r="K59" i="7"/>
  <c r="K58" i="7"/>
  <c r="Q58" i="7"/>
  <c r="L58" i="7" s="1"/>
  <c r="K57" i="7"/>
  <c r="K56" i="7"/>
  <c r="Q56" i="7"/>
  <c r="L56" i="7" s="1"/>
  <c r="K54" i="7"/>
  <c r="Q54" i="7"/>
  <c r="L54" i="7" s="1"/>
  <c r="S54" i="7"/>
  <c r="O54" i="7"/>
  <c r="P54" i="7"/>
  <c r="K53" i="7"/>
  <c r="K52" i="7"/>
  <c r="Q52" i="7"/>
  <c r="L52" i="7" s="1"/>
  <c r="S52" i="7"/>
  <c r="O52" i="7"/>
  <c r="P52" i="7"/>
  <c r="K50" i="7"/>
  <c r="Q50" i="7"/>
  <c r="L50" i="7" s="1"/>
  <c r="K49" i="7"/>
  <c r="K48" i="7"/>
  <c r="Q48" i="7"/>
  <c r="L48" i="7" s="1"/>
  <c r="K46" i="7"/>
  <c r="Q46" i="7"/>
  <c r="L46" i="7" s="1"/>
  <c r="K45" i="7"/>
  <c r="K44" i="7"/>
  <c r="Q44" i="7"/>
  <c r="L44" i="7" s="1"/>
  <c r="K43" i="7"/>
  <c r="K42" i="7"/>
  <c r="Q42" i="7"/>
  <c r="L42" i="7" s="1"/>
  <c r="S42" i="7"/>
  <c r="O42" i="7"/>
  <c r="P42" i="7"/>
  <c r="K41" i="7"/>
  <c r="K40" i="7"/>
  <c r="Q40" i="7"/>
  <c r="L40" i="7" s="1"/>
  <c r="K38" i="7"/>
  <c r="Q38" i="7"/>
  <c r="L38" i="7" s="1"/>
  <c r="K37" i="7"/>
  <c r="K36" i="7"/>
  <c r="Q36" i="7"/>
  <c r="L36" i="7" s="1"/>
  <c r="K35" i="7"/>
  <c r="K34" i="7"/>
  <c r="Q34" i="7"/>
  <c r="L34" i="7" s="1"/>
  <c r="K33" i="7"/>
  <c r="K22" i="7"/>
  <c r="K28" i="7"/>
  <c r="Q28" i="7"/>
  <c r="L28" i="7" s="1"/>
  <c r="K15" i="7"/>
  <c r="K30" i="7"/>
  <c r="Q30" i="7"/>
  <c r="L30" i="7" s="1"/>
  <c r="S30" i="7"/>
  <c r="O30" i="7"/>
  <c r="P30" i="7"/>
  <c r="K5" i="7"/>
  <c r="K8" i="7"/>
  <c r="Q8" i="7"/>
  <c r="L8" i="7" s="1"/>
  <c r="S8" i="7"/>
  <c r="O8" i="7"/>
  <c r="P8" i="7"/>
  <c r="K3" i="7"/>
  <c r="K24" i="7"/>
  <c r="Q24" i="7"/>
  <c r="L24" i="7" s="1"/>
  <c r="K11" i="7"/>
  <c r="K10" i="7"/>
  <c r="K21" i="7"/>
  <c r="K7" i="7"/>
  <c r="Q7" i="7"/>
  <c r="L7" i="7" s="1"/>
  <c r="R7" i="7"/>
  <c r="T7" i="7"/>
  <c r="K6" i="7"/>
  <c r="K23" i="7"/>
  <c r="Q23" i="7"/>
  <c r="L23" i="7" s="1"/>
  <c r="S23" i="7"/>
  <c r="O23" i="7"/>
  <c r="P23" i="7"/>
  <c r="K9" i="7"/>
  <c r="K25" i="7"/>
  <c r="Q25" i="7"/>
  <c r="L25" i="7" s="1"/>
  <c r="K12" i="7"/>
  <c r="K4" i="7"/>
  <c r="Q4" i="7"/>
  <c r="L4" i="7" s="1"/>
  <c r="S4" i="7"/>
  <c r="O4" i="7"/>
  <c r="P4" i="7"/>
  <c r="K29" i="7"/>
  <c r="K26" i="7"/>
  <c r="Q26" i="7"/>
  <c r="L26" i="7" s="1"/>
  <c r="K17" i="7"/>
  <c r="Q17" i="7"/>
  <c r="L17" i="7" s="1"/>
  <c r="K16" i="7"/>
  <c r="K14" i="7"/>
  <c r="K20" i="7"/>
  <c r="Q20" i="7"/>
  <c r="L20" i="7" s="1"/>
  <c r="K31" i="7"/>
  <c r="K13" i="7"/>
  <c r="Q13" i="7"/>
  <c r="L13" i="7" s="1"/>
  <c r="S13" i="7"/>
  <c r="O13" i="7"/>
  <c r="P13" i="7"/>
  <c r="Q65" i="7"/>
  <c r="L65" i="7" s="1"/>
  <c r="Q73" i="7"/>
  <c r="L73" i="7" s="1"/>
  <c r="Q81" i="7"/>
  <c r="L81" i="7" s="1"/>
  <c r="Q22" i="7"/>
  <c r="L22" i="7" s="1"/>
  <c r="R22" i="7"/>
  <c r="T22" i="7"/>
  <c r="Q64" i="7"/>
  <c r="L64" i="7" s="1"/>
  <c r="S64" i="7"/>
  <c r="O64" i="7"/>
  <c r="P64" i="7"/>
  <c r="Q96" i="7"/>
  <c r="L96" i="7" s="1"/>
  <c r="Q10" i="7"/>
  <c r="L10" i="7" s="1"/>
  <c r="R10" i="7"/>
  <c r="T10" i="7"/>
  <c r="Q86" i="7"/>
  <c r="L86" i="7" s="1"/>
  <c r="S86" i="7"/>
  <c r="O86" i="7"/>
  <c r="P86" i="7"/>
  <c r="Q21" i="7"/>
  <c r="L21" i="7" s="1"/>
  <c r="R21" i="7"/>
  <c r="T21" i="7"/>
  <c r="Q53" i="7"/>
  <c r="L53" i="7" s="1"/>
  <c r="Q69" i="7"/>
  <c r="L69" i="7" s="1"/>
  <c r="S69" i="7"/>
  <c r="O69" i="7"/>
  <c r="P69" i="7"/>
  <c r="Q85" i="7"/>
  <c r="L85" i="7" s="1"/>
  <c r="Q41" i="7"/>
  <c r="L41" i="7" s="1"/>
  <c r="Q5" i="7"/>
  <c r="L5" i="7" s="1"/>
  <c r="M5" i="7"/>
  <c r="Q63" i="7"/>
  <c r="L63" i="7" s="1"/>
  <c r="Q91" i="7"/>
  <c r="L91" i="7" s="1"/>
  <c r="Q61" i="7"/>
  <c r="L61" i="7" s="1"/>
  <c r="S61" i="7"/>
  <c r="O61" i="7"/>
  <c r="Q93" i="7"/>
  <c r="L93" i="7" s="1"/>
  <c r="M93" i="7"/>
  <c r="Q49" i="7"/>
  <c r="L49" i="7" s="1"/>
  <c r="S49" i="7"/>
  <c r="O49" i="7"/>
  <c r="P49" i="7"/>
  <c r="Q31" i="7"/>
  <c r="L31" i="7" s="1"/>
  <c r="Q16" i="7"/>
  <c r="L16" i="7" s="1"/>
  <c r="Q9" i="7"/>
  <c r="L9" i="7" s="1"/>
  <c r="N9" i="7"/>
  <c r="S81" i="7"/>
  <c r="O81" i="7"/>
  <c r="P81" i="7"/>
  <c r="R53" i="7"/>
  <c r="T53" i="7"/>
  <c r="S53" i="7"/>
  <c r="O53" i="7"/>
  <c r="P53" i="7"/>
  <c r="S60" i="7"/>
  <c r="O60" i="7"/>
  <c r="P60" i="7"/>
  <c r="S93" i="7"/>
  <c r="O93" i="7"/>
  <c r="P93" i="7"/>
  <c r="S5" i="7"/>
  <c r="O5" i="7"/>
  <c r="P5" i="7"/>
  <c r="N74" i="7"/>
  <c r="M10" i="7"/>
  <c r="S65" i="7"/>
  <c r="O65" i="7"/>
  <c r="P65" i="7"/>
  <c r="R16" i="7"/>
  <c r="T16" i="7"/>
  <c r="S16" i="7"/>
  <c r="O16" i="7"/>
  <c r="P16" i="7"/>
  <c r="V22" i="7"/>
  <c r="R39" i="7"/>
  <c r="T39" i="7"/>
  <c r="R85" i="7"/>
  <c r="T85" i="7"/>
  <c r="S85" i="7"/>
  <c r="O85" i="7"/>
  <c r="P85" i="7"/>
  <c r="R8" i="7"/>
  <c r="T8" i="7"/>
  <c r="R86" i="7"/>
  <c r="T86" i="7"/>
  <c r="R70" i="7"/>
  <c r="T70" i="7"/>
  <c r="R46" i="7"/>
  <c r="T46" i="7"/>
  <c r="V36" i="7"/>
  <c r="R13" i="7"/>
  <c r="T13" i="7"/>
  <c r="R65" i="7"/>
  <c r="T65" i="7"/>
  <c r="N70" i="7"/>
  <c r="R96" i="7"/>
  <c r="T96" i="7"/>
  <c r="R82" i="7"/>
  <c r="T82" i="7"/>
  <c r="N92" i="7"/>
  <c r="R58" i="7"/>
  <c r="T58" i="7"/>
  <c r="R81" i="7"/>
  <c r="T81" i="7"/>
  <c r="R90" i="7"/>
  <c r="T90" i="7"/>
  <c r="R28" i="7"/>
  <c r="T28" i="7"/>
  <c r="M16" i="7"/>
  <c r="R62" i="7"/>
  <c r="T62" i="7"/>
  <c r="R84" i="7"/>
  <c r="T84" i="7"/>
  <c r="S31" i="7"/>
  <c r="O31" i="7"/>
  <c r="P31" i="7"/>
  <c r="P61" i="7"/>
  <c r="N53" i="7"/>
  <c r="R61" i="7"/>
  <c r="T61" i="7"/>
  <c r="N21" i="7"/>
  <c r="N41" i="7"/>
  <c r="M85" i="7"/>
  <c r="R49" i="7"/>
  <c r="T49" i="7"/>
  <c r="S21" i="7"/>
  <c r="O21" i="7"/>
  <c r="P21" i="7"/>
  <c r="R69" i="7"/>
  <c r="T69" i="7"/>
  <c r="M41" i="7"/>
  <c r="N93" i="7"/>
  <c r="N46" i="7"/>
  <c r="M46" i="7"/>
  <c r="M70" i="7"/>
  <c r="N58" i="7"/>
  <c r="M58" i="7"/>
  <c r="N65" i="7"/>
  <c r="M65" i="7"/>
  <c r="M53" i="7"/>
  <c r="N61" i="7"/>
  <c r="M61" i="7"/>
  <c r="M74" i="7"/>
  <c r="V81" i="7"/>
  <c r="N81" i="7"/>
  <c r="M81" i="7"/>
  <c r="N22" i="7"/>
  <c r="M28" i="7"/>
  <c r="N28" i="7"/>
  <c r="N10" i="7"/>
  <c r="N16" i="7"/>
  <c r="M21" i="7"/>
  <c r="V74" i="7"/>
  <c r="V69" i="7"/>
  <c r="V21" i="7"/>
  <c r="V70" i="7"/>
  <c r="V58" i="7"/>
  <c r="V61" i="7"/>
  <c r="V46" i="7"/>
  <c r="V28" i="7"/>
  <c r="V16" i="7"/>
  <c r="V92" i="7"/>
  <c r="V65" i="7"/>
  <c r="V85" i="7"/>
  <c r="V93" i="7"/>
  <c r="V53" i="7"/>
  <c r="V9" i="7"/>
  <c r="S26" i="7"/>
  <c r="O26" i="7"/>
  <c r="P26" i="7"/>
  <c r="N26" i="7"/>
  <c r="R26" i="7"/>
  <c r="T26" i="7"/>
  <c r="S48" i="7"/>
  <c r="O48" i="7"/>
  <c r="P48" i="7"/>
  <c r="R48" i="7"/>
  <c r="T48" i="7"/>
  <c r="S56" i="7"/>
  <c r="O56" i="7"/>
  <c r="P56" i="7"/>
  <c r="S80" i="7"/>
  <c r="O80" i="7"/>
  <c r="P80" i="7"/>
  <c r="R80" i="7"/>
  <c r="T80" i="7"/>
  <c r="S27" i="7"/>
  <c r="O27" i="7"/>
  <c r="P27" i="7"/>
  <c r="R27" i="7"/>
  <c r="T27" i="7"/>
  <c r="R51" i="7"/>
  <c r="T51" i="7"/>
  <c r="S51" i="7"/>
  <c r="O51" i="7"/>
  <c r="P51" i="7"/>
  <c r="R83" i="7"/>
  <c r="T83" i="7"/>
  <c r="S83" i="7"/>
  <c r="O83" i="7"/>
  <c r="P83" i="7"/>
  <c r="R25" i="7"/>
  <c r="T25" i="7"/>
  <c r="S25" i="7"/>
  <c r="O25" i="7"/>
  <c r="P25" i="7"/>
  <c r="R24" i="7"/>
  <c r="T24" i="7"/>
  <c r="S24" i="7"/>
  <c r="O24" i="7"/>
  <c r="P24" i="7"/>
  <c r="R40" i="7"/>
  <c r="T40" i="7"/>
  <c r="S40" i="7"/>
  <c r="O40" i="7"/>
  <c r="P40" i="7"/>
  <c r="N49" i="7"/>
  <c r="M49" i="7"/>
  <c r="V100" i="7"/>
  <c r="M100" i="7"/>
  <c r="S96" i="7"/>
  <c r="O96" i="7"/>
  <c r="P96" i="7"/>
  <c r="S68" i="7"/>
  <c r="O68" i="7"/>
  <c r="P68" i="7"/>
  <c r="R68" i="7"/>
  <c r="T68" i="7"/>
  <c r="Q11" i="7"/>
  <c r="L11" i="7" s="1"/>
  <c r="S55" i="7"/>
  <c r="O55" i="7"/>
  <c r="P55" i="7"/>
  <c r="Q59" i="7"/>
  <c r="L59" i="7" s="1"/>
  <c r="R59" i="7"/>
  <c r="T59" i="7"/>
  <c r="R63" i="7"/>
  <c r="T63" i="7"/>
  <c r="S87" i="7"/>
  <c r="O87" i="7"/>
  <c r="P87" i="7"/>
  <c r="Q99" i="7"/>
  <c r="L99" i="7" s="1"/>
  <c r="R99" i="7"/>
  <c r="T99" i="7"/>
  <c r="M22" i="7"/>
  <c r="M92" i="7"/>
  <c r="N69" i="7"/>
  <c r="M69" i="7"/>
  <c r="M52" i="7"/>
  <c r="R55" i="7"/>
  <c r="T55" i="7"/>
  <c r="R95" i="7"/>
  <c r="T95" i="7"/>
  <c r="R18" i="7"/>
  <c r="T18" i="7"/>
  <c r="S41" i="7"/>
  <c r="O41" i="7"/>
  <c r="P41" i="7"/>
  <c r="R41" i="7"/>
  <c r="T41" i="7"/>
  <c r="R64" i="7"/>
  <c r="T64" i="7"/>
  <c r="S36" i="7"/>
  <c r="O36" i="7"/>
  <c r="P36" i="7"/>
  <c r="R36" i="7"/>
  <c r="T36" i="7"/>
  <c r="R60" i="7"/>
  <c r="T60" i="7"/>
  <c r="Q43" i="7"/>
  <c r="L43" i="7" s="1"/>
  <c r="R43" i="7"/>
  <c r="T43" i="7"/>
  <c r="N85" i="7"/>
  <c r="R100" i="7"/>
  <c r="T100" i="7"/>
  <c r="S22" i="7"/>
  <c r="O22" i="7"/>
  <c r="P22" i="7"/>
  <c r="R92" i="7"/>
  <c r="T92" i="7"/>
  <c r="R31" i="7"/>
  <c r="T31" i="7"/>
  <c r="M31" i="7"/>
  <c r="S20" i="7"/>
  <c r="O20" i="7"/>
  <c r="P20" i="7"/>
  <c r="N20" i="7"/>
  <c r="N36" i="7"/>
  <c r="M36" i="7"/>
  <c r="S63" i="7"/>
  <c r="O63" i="7"/>
  <c r="P63" i="7"/>
  <c r="R5" i="7"/>
  <c r="T5" i="7"/>
  <c r="N47" i="7"/>
  <c r="M47" i="7"/>
  <c r="S71" i="7"/>
  <c r="O71" i="7"/>
  <c r="P71" i="7"/>
  <c r="R87" i="7"/>
  <c r="T87" i="7"/>
  <c r="R71" i="7"/>
  <c r="T71" i="7"/>
  <c r="R52" i="7"/>
  <c r="T52" i="7"/>
  <c r="S7" i="7"/>
  <c r="O7" i="7"/>
  <c r="P7" i="7"/>
  <c r="V7" i="7"/>
  <c r="S9" i="7"/>
  <c r="O9" i="7"/>
  <c r="P9" i="7"/>
  <c r="Q67" i="7"/>
  <c r="L67" i="7" s="1"/>
  <c r="M18" i="7"/>
  <c r="Q29" i="7"/>
  <c r="L29" i="7" s="1"/>
  <c r="Q15" i="7"/>
  <c r="L15" i="7" s="1"/>
  <c r="Q33" i="7"/>
  <c r="L33" i="7" s="1"/>
  <c r="R33" i="7"/>
  <c r="T33" i="7"/>
  <c r="Q45" i="7"/>
  <c r="L45" i="7" s="1"/>
  <c r="Q57" i="7"/>
  <c r="L57" i="7" s="1"/>
  <c r="Q77" i="7"/>
  <c r="L77" i="7" s="1"/>
  <c r="Q89" i="7"/>
  <c r="L89" i="7" s="1"/>
  <c r="Q97" i="7"/>
  <c r="L97" i="7" s="1"/>
  <c r="Q12" i="7"/>
  <c r="L12" i="7" s="1"/>
  <c r="R12" i="7"/>
  <c r="T12" i="7"/>
  <c r="Q6" i="7"/>
  <c r="L6" i="7" s="1"/>
  <c r="Q35" i="7"/>
  <c r="L35" i="7" s="1"/>
  <c r="R35" i="7"/>
  <c r="T35" i="7"/>
  <c r="Q79" i="7"/>
  <c r="L79" i="7" s="1"/>
  <c r="R79" i="7"/>
  <c r="T79" i="7"/>
  <c r="M13" i="7"/>
  <c r="V13" i="7"/>
  <c r="N13" i="7"/>
  <c r="N5" i="7"/>
  <c r="V5" i="7"/>
  <c r="S34" i="7"/>
  <c r="O34" i="7"/>
  <c r="P34" i="7"/>
  <c r="R34" i="7"/>
  <c r="T34" i="7"/>
  <c r="R66" i="7"/>
  <c r="T66" i="7"/>
  <c r="S66" i="7"/>
  <c r="O66" i="7"/>
  <c r="P66" i="7"/>
  <c r="V20" i="7"/>
  <c r="M20" i="7"/>
  <c r="M9" i="7"/>
  <c r="N98" i="7"/>
  <c r="V98" i="7"/>
  <c r="M98" i="7"/>
  <c r="R91" i="7"/>
  <c r="T91" i="7"/>
  <c r="S91" i="7"/>
  <c r="O91" i="7"/>
  <c r="P91" i="7"/>
  <c r="S75" i="7"/>
  <c r="O75" i="7"/>
  <c r="P75" i="7"/>
  <c r="R75" i="7"/>
  <c r="T75" i="7"/>
  <c r="S73" i="7"/>
  <c r="O73" i="7"/>
  <c r="P73" i="7"/>
  <c r="R73" i="7"/>
  <c r="T73" i="7"/>
  <c r="V49" i="7"/>
  <c r="V52" i="7"/>
  <c r="V10" i="7"/>
  <c r="N7" i="7"/>
  <c r="N100" i="7"/>
  <c r="R56" i="7"/>
  <c r="T56" i="7"/>
  <c r="R54" i="7"/>
  <c r="T54" i="7"/>
  <c r="R32" i="7"/>
  <c r="T32" i="7"/>
  <c r="S32" i="7"/>
  <c r="O32" i="7"/>
  <c r="P32" i="7"/>
  <c r="S44" i="7"/>
  <c r="O44" i="7"/>
  <c r="P44" i="7"/>
  <c r="R44" i="7"/>
  <c r="T44" i="7"/>
  <c r="R30" i="7"/>
  <c r="T30" i="7"/>
  <c r="M26" i="7"/>
  <c r="V26" i="7"/>
  <c r="N52" i="7"/>
  <c r="S88" i="7"/>
  <c r="O88" i="7"/>
  <c r="P88" i="7"/>
  <c r="V18" i="7"/>
  <c r="N18" i="7"/>
  <c r="S17" i="7"/>
  <c r="O17" i="7"/>
  <c r="P17" i="7"/>
  <c r="R17" i="7"/>
  <c r="T17" i="7"/>
  <c r="R4" i="7"/>
  <c r="T4" i="7"/>
  <c r="R23" i="7"/>
  <c r="T23" i="7"/>
  <c r="R38" i="7"/>
  <c r="T38" i="7"/>
  <c r="S38" i="7"/>
  <c r="O38" i="7"/>
  <c r="P38" i="7"/>
  <c r="R42" i="7"/>
  <c r="T42" i="7"/>
  <c r="R50" i="7"/>
  <c r="T50" i="7"/>
  <c r="S50" i="7"/>
  <c r="O50" i="7"/>
  <c r="P50" i="7"/>
  <c r="S74" i="7"/>
  <c r="O74" i="7"/>
  <c r="P74" i="7"/>
  <c r="R74" i="7"/>
  <c r="T74" i="7"/>
  <c r="S78" i="7"/>
  <c r="O78" i="7"/>
  <c r="P78" i="7"/>
  <c r="R78" i="7"/>
  <c r="T78" i="7"/>
  <c r="S82" i="7"/>
  <c r="O82" i="7"/>
  <c r="P82" i="7"/>
  <c r="S94" i="7"/>
  <c r="O94" i="7"/>
  <c r="P94" i="7"/>
  <c r="R94" i="7"/>
  <c r="T94" i="7"/>
  <c r="R98" i="7"/>
  <c r="T98" i="7"/>
  <c r="S98" i="7"/>
  <c r="O98" i="7"/>
  <c r="P98" i="7"/>
  <c r="R20" i="7"/>
  <c r="T20" i="7"/>
  <c r="Q14" i="7"/>
  <c r="L14" i="7" s="1"/>
  <c r="R14" i="7"/>
  <c r="T14" i="7"/>
  <c r="R9" i="7"/>
  <c r="T9" i="7"/>
  <c r="Q3" i="7"/>
  <c r="L3" i="7" s="1"/>
  <c r="S33" i="7"/>
  <c r="O33" i="7"/>
  <c r="P33" i="7"/>
  <c r="Q37" i="7"/>
  <c r="L37" i="7" s="1"/>
  <c r="R37" i="7"/>
  <c r="T37" i="7"/>
  <c r="M7" i="7"/>
  <c r="V41" i="7"/>
  <c r="S28" i="7"/>
  <c r="O28" i="7"/>
  <c r="P28" i="7"/>
  <c r="S10" i="7"/>
  <c r="O10" i="7"/>
  <c r="P10" i="7"/>
  <c r="R88" i="7"/>
  <c r="T88" i="7"/>
  <c r="R72" i="7"/>
  <c r="T72" i="7"/>
  <c r="S46" i="7"/>
  <c r="O46" i="7"/>
  <c r="P46" i="7"/>
  <c r="S58" i="7"/>
  <c r="O58" i="7"/>
  <c r="P58" i="7"/>
  <c r="S47" i="7"/>
  <c r="O47" i="7"/>
  <c r="P47" i="7"/>
  <c r="R47" i="7"/>
  <c r="T47" i="7"/>
  <c r="R19" i="7"/>
  <c r="T19" i="7"/>
  <c r="S19" i="7"/>
  <c r="O19" i="7"/>
  <c r="P19" i="7"/>
  <c r="R76" i="7"/>
  <c r="T76" i="7"/>
  <c r="R93" i="7"/>
  <c r="T93" i="7"/>
  <c r="R57" i="7"/>
  <c r="T57" i="7"/>
  <c r="S57" i="7"/>
  <c r="O57" i="7"/>
  <c r="P57" i="7"/>
  <c r="M56" i="7"/>
  <c r="V56" i="7"/>
  <c r="N56" i="7"/>
  <c r="V31" i="7"/>
  <c r="S59" i="7"/>
  <c r="O59" i="7"/>
  <c r="P59" i="7"/>
  <c r="S97" i="7"/>
  <c r="O97" i="7"/>
  <c r="P97" i="7"/>
  <c r="R97" i="7"/>
  <c r="T97" i="7"/>
  <c r="S45" i="7"/>
  <c r="O45" i="7"/>
  <c r="P45" i="7"/>
  <c r="R45" i="7"/>
  <c r="T45" i="7"/>
  <c r="M84" i="7"/>
  <c r="N84" i="7"/>
  <c r="M55" i="7"/>
  <c r="V55" i="7"/>
  <c r="N55" i="7"/>
  <c r="M96" i="7"/>
  <c r="V96" i="7"/>
  <c r="N96" i="7"/>
  <c r="S12" i="7"/>
  <c r="O12" i="7"/>
  <c r="P12" i="7"/>
  <c r="R29" i="7"/>
  <c r="T29" i="7"/>
  <c r="S29" i="7"/>
  <c r="O29" i="7"/>
  <c r="P29" i="7"/>
  <c r="S11" i="7"/>
  <c r="O11" i="7"/>
  <c r="P11" i="7"/>
  <c r="M25" i="7"/>
  <c r="V25" i="7"/>
  <c r="N25" i="7"/>
  <c r="N31" i="7"/>
  <c r="S35" i="7"/>
  <c r="O35" i="7"/>
  <c r="P35" i="7"/>
  <c r="R89" i="7"/>
  <c r="T89" i="7"/>
  <c r="S89" i="7"/>
  <c r="O89" i="7"/>
  <c r="P89" i="7"/>
  <c r="S67" i="7"/>
  <c r="O67" i="7"/>
  <c r="P67" i="7"/>
  <c r="N63" i="7"/>
  <c r="M63" i="7"/>
  <c r="V63" i="7"/>
  <c r="M68" i="7"/>
  <c r="N68" i="7"/>
  <c r="V68" i="7"/>
  <c r="V95" i="7"/>
  <c r="M95" i="7"/>
  <c r="N95" i="7"/>
  <c r="M64" i="7"/>
  <c r="N64" i="7"/>
  <c r="V64" i="7"/>
  <c r="R67" i="7"/>
  <c r="T67" i="7"/>
  <c r="M40" i="7"/>
  <c r="V40" i="7"/>
  <c r="N40" i="7"/>
  <c r="N51" i="7"/>
  <c r="M51" i="7"/>
  <c r="V51" i="7"/>
  <c r="M48" i="7"/>
  <c r="N48" i="7"/>
  <c r="V48" i="7"/>
  <c r="S79" i="7"/>
  <c r="O79" i="7"/>
  <c r="P79" i="7"/>
  <c r="M71" i="7"/>
  <c r="N71" i="7"/>
  <c r="V71" i="7"/>
  <c r="V84" i="7"/>
  <c r="R6" i="7"/>
  <c r="T6" i="7"/>
  <c r="S6" i="7"/>
  <c r="O6" i="7"/>
  <c r="P6" i="7"/>
  <c r="S77" i="7"/>
  <c r="O77" i="7"/>
  <c r="P77" i="7"/>
  <c r="R77" i="7"/>
  <c r="T77" i="7"/>
  <c r="S15" i="7"/>
  <c r="O15" i="7"/>
  <c r="P15" i="7"/>
  <c r="R15" i="7"/>
  <c r="T15" i="7"/>
  <c r="S99" i="7"/>
  <c r="O99" i="7"/>
  <c r="P99" i="7"/>
  <c r="S43" i="7"/>
  <c r="O43" i="7"/>
  <c r="P43" i="7"/>
  <c r="M39" i="7"/>
  <c r="V39" i="7"/>
  <c r="N39" i="7"/>
  <c r="N60" i="7"/>
  <c r="M60" i="7"/>
  <c r="V60" i="7"/>
  <c r="M87" i="7"/>
  <c r="V87" i="7"/>
  <c r="N87" i="7"/>
  <c r="R11" i="7"/>
  <c r="T11" i="7"/>
  <c r="M24" i="7"/>
  <c r="V24" i="7"/>
  <c r="N24" i="7"/>
  <c r="N83" i="7"/>
  <c r="M83" i="7"/>
  <c r="V83" i="7"/>
  <c r="M27" i="7"/>
  <c r="V27" i="7"/>
  <c r="N27" i="7"/>
  <c r="M80" i="7"/>
  <c r="N80" i="7"/>
  <c r="V80" i="7"/>
  <c r="S3" i="7"/>
  <c r="O3" i="7"/>
  <c r="P3" i="7"/>
  <c r="R3" i="7"/>
  <c r="T3" i="7"/>
  <c r="N42" i="7"/>
  <c r="M42" i="7"/>
  <c r="V42" i="7"/>
  <c r="V72" i="7"/>
  <c r="M72" i="7"/>
  <c r="N72" i="7"/>
  <c r="N19" i="7"/>
  <c r="M19" i="7"/>
  <c r="V19" i="7"/>
  <c r="M62" i="7"/>
  <c r="V62" i="7"/>
  <c r="N62" i="7"/>
  <c r="M54" i="7"/>
  <c r="V54" i="7"/>
  <c r="N54" i="7"/>
  <c r="N78" i="7"/>
  <c r="M78" i="7"/>
  <c r="V78" i="7"/>
  <c r="N33" i="7"/>
  <c r="V33" i="7"/>
  <c r="M33" i="7"/>
  <c r="M23" i="7"/>
  <c r="V23" i="7"/>
  <c r="N23" i="7"/>
  <c r="N90" i="7"/>
  <c r="V90" i="7"/>
  <c r="M90" i="7"/>
  <c r="V17" i="7"/>
  <c r="M17" i="7"/>
  <c r="N17" i="7"/>
  <c r="S14" i="7"/>
  <c r="O14" i="7"/>
  <c r="P14" i="7"/>
  <c r="V94" i="7"/>
  <c r="N94" i="7"/>
  <c r="M94" i="7"/>
  <c r="V82" i="7"/>
  <c r="N82" i="7"/>
  <c r="M82" i="7"/>
  <c r="N50" i="7"/>
  <c r="M50" i="7"/>
  <c r="V50" i="7"/>
  <c r="N88" i="7"/>
  <c r="V88" i="7"/>
  <c r="M88" i="7"/>
  <c r="N44" i="7"/>
  <c r="M44" i="7"/>
  <c r="V44" i="7"/>
  <c r="M32" i="7"/>
  <c r="V32" i="7"/>
  <c r="N8" i="7"/>
  <c r="V8" i="7"/>
  <c r="M8" i="7"/>
  <c r="V75" i="7"/>
  <c r="N75" i="7"/>
  <c r="M75" i="7"/>
  <c r="M66" i="7"/>
  <c r="N66" i="7"/>
  <c r="V66" i="7"/>
  <c r="M34" i="7"/>
  <c r="V34" i="7"/>
  <c r="N34" i="7"/>
  <c r="V30" i="7"/>
  <c r="M30" i="7"/>
  <c r="N30" i="7"/>
  <c r="N76" i="7"/>
  <c r="V76" i="7"/>
  <c r="M76" i="7"/>
  <c r="V86" i="7"/>
  <c r="N86" i="7"/>
  <c r="M86" i="7"/>
  <c r="S37" i="7"/>
  <c r="O37" i="7"/>
  <c r="P37" i="7"/>
  <c r="N38" i="7"/>
  <c r="M38" i="7"/>
  <c r="V38" i="7"/>
  <c r="N4" i="7"/>
  <c r="M4" i="7"/>
  <c r="V4" i="7"/>
  <c r="N91" i="7"/>
  <c r="M91" i="7"/>
  <c r="V91" i="7"/>
  <c r="M73" i="7"/>
  <c r="N73" i="7"/>
  <c r="V73" i="7"/>
  <c r="N89" i="7"/>
  <c r="M89" i="7"/>
  <c r="V89" i="7"/>
  <c r="M11" i="7"/>
  <c r="N11" i="7"/>
  <c r="V11" i="7"/>
  <c r="V6" i="7"/>
  <c r="N6" i="7"/>
  <c r="M6" i="7"/>
  <c r="M12" i="7"/>
  <c r="V12" i="7"/>
  <c r="N12" i="7"/>
  <c r="N97" i="7"/>
  <c r="V97" i="7"/>
  <c r="M97" i="7"/>
  <c r="M59" i="7"/>
  <c r="V59" i="7"/>
  <c r="N59" i="7"/>
  <c r="N77" i="7"/>
  <c r="M77" i="7"/>
  <c r="V77" i="7"/>
  <c r="M35" i="7"/>
  <c r="V35" i="7"/>
  <c r="N35" i="7"/>
  <c r="N45" i="7"/>
  <c r="M45" i="7"/>
  <c r="V45" i="7"/>
  <c r="M57" i="7"/>
  <c r="V57" i="7"/>
  <c r="N57" i="7"/>
  <c r="N15" i="7"/>
  <c r="M15" i="7"/>
  <c r="V15" i="7"/>
  <c r="M79" i="7"/>
  <c r="V79" i="7"/>
  <c r="N79" i="7"/>
  <c r="M67" i="7"/>
  <c r="N67" i="7"/>
  <c r="V67" i="7"/>
  <c r="N99" i="7"/>
  <c r="M99" i="7"/>
  <c r="V99" i="7"/>
  <c r="N43" i="7"/>
  <c r="M43" i="7"/>
  <c r="V43" i="7"/>
  <c r="N29" i="7"/>
  <c r="M29" i="7"/>
  <c r="V29" i="7"/>
  <c r="V14" i="7"/>
  <c r="M14" i="7"/>
  <c r="N14" i="7"/>
  <c r="N3" i="7"/>
  <c r="M3" i="7"/>
  <c r="V3" i="7"/>
  <c r="N37" i="7"/>
  <c r="V37" i="7"/>
  <c r="M37" i="7"/>
</calcChain>
</file>

<file path=xl/sharedStrings.xml><?xml version="1.0" encoding="utf-8"?>
<sst xmlns="http://schemas.openxmlformats.org/spreadsheetml/2006/main" count="156" uniqueCount="122">
  <si>
    <t>Anleitung zum Mirwald-Test zur Bestimmung des biologischen Alters bei Mädchen und Knaben</t>
  </si>
  <si>
    <t>Stichwortartige Zusammenfassung des Testprotokolls</t>
  </si>
  <si>
    <t xml:space="preserve"> Körpergewicht</t>
  </si>
  <si>
    <t>1.</t>
  </si>
  <si>
    <t>Kalibrierte Waage verwenden – Nullmessung überprüfen</t>
  </si>
  <si>
    <t>2.</t>
  </si>
  <si>
    <t>Athlet/in mittig auf Waage, Gewicht auf beide Füsse gleichmässig verteilt</t>
  </si>
  <si>
    <t>3.</t>
  </si>
  <si>
    <t>Messung auf 0.1 kg genau</t>
  </si>
  <si>
    <t>4.</t>
  </si>
  <si>
    <t>Erneute Durchführung der Schritte 1 bis 3</t>
  </si>
  <si>
    <t>5.</t>
  </si>
  <si>
    <t>Falls Unterschied zw. 1. und 2. Messung maximal 0.4 kg, dann Durchschnitt als Ergebnis verwenden.</t>
  </si>
  <si>
    <t>Falls Unterschied grösser ist als 0.4 kg, dann wieder bei Punkt 1 beginnen.</t>
  </si>
  <si>
    <t>Körpergrösse stehend</t>
  </si>
  <si>
    <t xml:space="preserve">(in „gestreckter“ Haltung – maximale Distanz zwischen Boden und Scheitel des Kopfes. </t>
  </si>
  <si>
    <t>Der Scheitel gilt dabei als höchster Punkt des Schädels, wenn der Kopf exakt horizontal gehalten wird).</t>
  </si>
  <si>
    <t>Athlet/in steht mit Rücken, Gesäss und Fersen gegen die Wand. Füsse sind zusammen und flach auf dem Boden.</t>
  </si>
  <si>
    <t>Kopf / Blick horizontal ausrichten.</t>
  </si>
  <si>
    <t>Athlet/in atmet möglichst tief ein und hält den Atem an.</t>
  </si>
  <si>
    <t>In der maximal gestreckten Haltung (Füsse immer noch flach auf dem  Boden) und am Ende der tiefen Atmung, wird auf 0.1 cm genau gemessen.</t>
  </si>
  <si>
    <t>Athlet/in verlässt den Messplatz.</t>
  </si>
  <si>
    <t>6.</t>
  </si>
  <si>
    <t>Erneute Durchführung der Schritte 1 bis 5.</t>
  </si>
  <si>
    <t>7.</t>
  </si>
  <si>
    <t xml:space="preserve">Falls Unterschied zw. 1. und 2. Messung maximal 0.4 cm, dann Durchschnitt als Ergebnis verwenden. </t>
  </si>
  <si>
    <t>Falls Unterschied grösser ist als 0.4 cm, dann wieder bei Schritt 1 beginnen.</t>
  </si>
  <si>
    <t>Körpergrösse sitzend</t>
  </si>
  <si>
    <t>(ebenfalls in „gestreckter“ Haltung – maximale Distanz zwischen Scheitel des Kopfes und Oberfläche der Sitzunterlage).</t>
  </si>
  <si>
    <t>Athlet/in setzt sich auf eine Sitzunterlage von bekannter Höhe. Die Hände / Arme liegen locker auf den Oberschenkeln, Gesäss und Rücken gegen die Wand.</t>
  </si>
  <si>
    <t xml:space="preserve">Athlet/in atmet möglichst tief ein und hält den Atem an. Kopf / Blick sind horizontal ausgerichtet. </t>
  </si>
  <si>
    <t>Wichtig: Athlet/in darf nicht mit den Füssen vom Boden abstossen und darf nicht die Gesässmuskulatur anspannen.</t>
  </si>
  <si>
    <t>In der maximal gestreckten Haltung und am Ende der tiefen Atmung wird auf 0.1 cm genau gemessen.</t>
  </si>
  <si>
    <t>Erneute Durchführung der Schritte 1 bis 4.</t>
  </si>
  <si>
    <t>Es empfiehlt sich, das Protokoll vor der Messung mit mehreren Athlet/innen auszuprobieren.</t>
  </si>
  <si>
    <t>Eingabe</t>
  </si>
  <si>
    <t>Für jeden Spieler und jede Spielerin wird im Blatt "Eingabe_Input" ein neuer Zeileneintrag getätigt.</t>
  </si>
  <si>
    <t>Die Eingabe erfolgt über die weiss gefärbten Zellen.</t>
  </si>
  <si>
    <t>Grau eingefärbte Zellen sind mit Formeln hinterlegt und dürfen nicht bearbeitet werden.</t>
  </si>
  <si>
    <t>Liste sortiert nach biologischem Alter durch Klicken des Buttons "Sortieren/Trier" erstellen.</t>
  </si>
  <si>
    <t>Test Mirwald pour la détermination de l’âge biologique des garçons et des filles: guide de réalisation</t>
  </si>
  <si>
    <t>Le protocole de test en bref</t>
  </si>
  <si>
    <t>Poids corporel</t>
  </si>
  <si>
    <t xml:space="preserve">1.       </t>
  </si>
  <si>
    <t>Utiliser une balance calibrée. Contrôler le zéro.</t>
  </si>
  <si>
    <t>2.      </t>
  </si>
  <si>
    <t xml:space="preserve"> L’athlète doit se placer au milieu de la balance, son poids réparti équitablement sur ses deux pieds.</t>
  </si>
  <si>
    <t xml:space="preserve">3.       </t>
  </si>
  <si>
    <t>Mesurer le poids à 0,1 kg près.</t>
  </si>
  <si>
    <t xml:space="preserve">4.       </t>
  </si>
  <si>
    <t>Répéter les étapes 1 à 3</t>
  </si>
  <si>
    <t xml:space="preserve">5.       </t>
  </si>
  <si>
    <t xml:space="preserve">Si les deux résultats divergent de moins de 0,4 kg, le résultat pris en compte sera la moyenne des deux valeurs. </t>
  </si>
  <si>
    <t xml:space="preserve">Si l’écart entre les deux résultats est supérieur à 0,4 kg, recommencer à l’étape 1. </t>
  </si>
  <si>
    <t xml:space="preserve">Taille debout </t>
  </si>
  <si>
    <t>(à mesurer en position «étendue», c’est-à-dire avec une distance maximale entre le sol et le sommet de la tête.</t>
  </si>
  <si>
    <t>Sommet de la tête = point du crâne le plus haut lorsque la tête est tenue exactement à l’horizontale).</t>
  </si>
  <si>
    <t>1.   </t>
  </si>
  <si>
    <t>L’athlète est debout, adossé au mur. Son dos, ses fesses et ses talons doivent toucher le mur. Ses pieds sont joints et posés à plat sur le sol.</t>
  </si>
  <si>
    <t xml:space="preserve">2.    </t>
  </si>
  <si>
    <t>Tête / regard à l’horizontale.</t>
  </si>
  <si>
    <t>3.   </t>
  </si>
  <si>
    <t>L’athlète inspire aussi profondément que possible et bloque sa respiration.</t>
  </si>
  <si>
    <t xml:space="preserve">4.    </t>
  </si>
  <si>
    <t>Dans la position étendue maximale (les pieds restent sur le sol) et à la fin de la respiration profonde, mesurer la taille du joueur à 0,1 cm près.</t>
  </si>
  <si>
    <t xml:space="preserve">5.    </t>
  </si>
  <si>
    <t>L’athlète se retire de l’endroit de la mesure.</t>
  </si>
  <si>
    <t xml:space="preserve">6.    </t>
  </si>
  <si>
    <t>Répéter les étapes 1 à 5.</t>
  </si>
  <si>
    <t xml:space="preserve">7.    </t>
  </si>
  <si>
    <t>Si les deux résultats divergent de moins de 0,4 cm, le résultat pris en compte sera la moyenne des deux valeurs.</t>
  </si>
  <si>
    <t>Si l’écart entre les deux résultats est supérieur à 0,4 cm, recommencer à l’étape 1.</t>
  </si>
  <si>
    <t xml:space="preserve">Taille assis </t>
  </si>
  <si>
    <t>(se mesure également dans une position dite «étendue » c’est-à-dire avec une distance maximale entre le sol et la surface du siège).</t>
  </si>
  <si>
    <t xml:space="preserve">1.    </t>
  </si>
  <si>
    <t>L’athlète s’assoit sur un siège dont la hauteur est connue. Les mains/bras reposent détendus sur les cuisses ; les fesses et le dos sont contre le mur.</t>
  </si>
  <si>
    <t>2.   </t>
  </si>
  <si>
    <t xml:space="preserve">L’athlète inspire profondément puis bloque sa respiration. Tête et regard sont à l’horizontale. </t>
  </si>
  <si>
    <t>Important: l’athlète ne doit pas tendre les muscles du fessier ni exercer de poussée contre le sol avec ses pieds.</t>
  </si>
  <si>
    <t>Mesurer la taille en position étendue maximale, à la fin de l’inspiration profonde, à 0,1 cm près.</t>
  </si>
  <si>
    <t>Répéter les étapes 1 à 4.</t>
  </si>
  <si>
    <t xml:space="preserve">Nous vous recommandons d’exercer ce protocole avec plusieurs joueurs avant la réalisation du test proprement dit. </t>
  </si>
  <si>
    <t>Input</t>
  </si>
  <si>
    <t>Une nouvelle entrée de ligne est faite pour chaque joueur dans la table "Eingabe_Input".</t>
  </si>
  <si>
    <t>L'entrée se fait via les cellules de couleur blanche.</t>
  </si>
  <si>
    <t>Les cellules de couleur grise sont accompagnées de formules et ne doivent pas être modifiées.</t>
  </si>
  <si>
    <t>Créez une liste triée par âge biologique en cliquant sur le bouton "Sortieren/Trier".</t>
  </si>
  <si>
    <t>Personendaten
Données personnelles</t>
  </si>
  <si>
    <t>Mirwald</t>
  </si>
  <si>
    <t>Berechnungen
Calculations</t>
  </si>
  <si>
    <t>m</t>
  </si>
  <si>
    <t>Biologisches Alter
Âge biologique</t>
  </si>
  <si>
    <t>Mannschaft
Équipe</t>
  </si>
  <si>
    <t>Name
Nom</t>
  </si>
  <si>
    <t>Vorname
Prénom</t>
  </si>
  <si>
    <t>Geschlecht
Sexe
(m/f)</t>
  </si>
  <si>
    <t>Geburtsdatum
Date de naissance
(dd.mm.jj)</t>
  </si>
  <si>
    <t>Messdatum
Date de la mesure
(dd.mm.jj)</t>
  </si>
  <si>
    <t>Chronologisches Alter
Âge chronologique
(Jahre/Années)</t>
  </si>
  <si>
    <t>Körpergewicht
Poids
(kg)</t>
  </si>
  <si>
    <t>Körpergrösse stehend
Taille debout
(cm)</t>
  </si>
  <si>
    <t>Körpergrösse sitzend
Taille assise
(cm)</t>
  </si>
  <si>
    <t>Beinlänge
Longueur des jambes
(cm)</t>
  </si>
  <si>
    <t>Biologisches Alter
Âge biologique
(Jahre/Années)</t>
  </si>
  <si>
    <t>Biologischer Entwicklungsstand
Développement biologique
(Zahl/Nombre)</t>
  </si>
  <si>
    <t>Biologischer Entwicklungsstand
Développement biologique</t>
  </si>
  <si>
    <t>Erwachsenengrösse
Taille à l'âge adulte
(± 5.4 cm)</t>
  </si>
  <si>
    <t>Erwachsenengrösse
Taille à l'âge adulte
(%)</t>
  </si>
  <si>
    <t>Maturity Offset</t>
  </si>
  <si>
    <t>geschätztes Alter beim Wachstumsspurt
Âge estimé au pic de croissance</t>
  </si>
  <si>
    <t>geschätzte Wachstumsreserve
Réserve de croissance estimée
(cm)</t>
  </si>
  <si>
    <t>Spaltenangabe Tabelle</t>
  </si>
  <si>
    <t>f</t>
  </si>
  <si>
    <t>Hilfsspalte Sortieren</t>
  </si>
  <si>
    <t>FE12</t>
  </si>
  <si>
    <t>FE13</t>
  </si>
  <si>
    <t>FE14</t>
  </si>
  <si>
    <t>U15</t>
  </si>
  <si>
    <t>Year from PHV</t>
  </si>
  <si>
    <t>early</t>
  </si>
  <si>
    <t>average</t>
  </si>
  <si>
    <t>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</si>
</sst>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 * #,##0.00_ ;_ * \-#,##0.00_ ;_ * &quot;-&quot;??_ ;_ @_ "/>
    <numFmt numFmtId="164" formatCode="dd/mm/yyyy;@"/>
    <numFmt numFmtId="165" formatCode="0.0"/>
    <numFmt numFmtId="166" formatCode="0.0%"/>
    <numFmt numFmtId="167" formatCode="#,##0\ &quot;€&quot;;\-#,##0\ &quot;€&quot;"/>
    <numFmt numFmtId="168" formatCode="_-&quot;Fr &quot;* #,##0.00_-;\-&quot;Fr &quot;* #,##0.00_-;_-&quot;Fr &quot;* &quot;-&quot;??_-;_-@_-"/>
    <numFmt numFmtId="169" formatCode="[$-807]General"/>
    <numFmt numFmtId="170" formatCode="_ [$€]\ * #,##0.00_ ;_ [$€]\ * \-#,##0.00_ ;_ [$€]\ * &quot;-&quot;??_ ;_ @_ "/>
    <numFmt numFmtId="171" formatCode="&quot; &quot;[$€]&quot; &quot;#,##0.00&quot; &quot;;&quot; &quot;[$€]&quot; -&quot;#,##0.00&quot; &quot;;&quot; &quot;[$€]&quot; -&quot;#&quot; &quot;;&quot; &quot;@&quot; &quot;"/>
    <numFmt numFmtId="172" formatCode="_ [$€]\ * #,##0.00_ ;_ [$€]\ * \-#,##0.00_ ;_ [$€]\ * \-??_ ;_ @_ "/>
    <numFmt numFmtId="173" formatCode="&quot; &quot;#,##0.00&quot; &quot;;&quot; (&quot;#,##0.00&quot;)&quot;;&quot; -&quot;#&quot; &quot;;&quot; &quot;@&quot; &quot;"/>
  </numFmts>
  <fonts count="4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Helv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rgb="FF0000D4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4600A5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6411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1"/>
      <color rgb="FF000000"/>
      <name val="Calibri"/>
      <family val="2"/>
    </font>
    <font>
      <sz val="11"/>
      <color rgb="FFDD0806"/>
      <name val="Calibri"/>
      <family val="2"/>
    </font>
    <font>
      <b/>
      <i/>
      <sz val="16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1FB714"/>
        <bgColor rgb="FF1FB714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DD0806"/>
        <bgColor rgb="FFDD0806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E978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0.1499679555650502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</borders>
  <cellStyleXfs count="113">
    <xf numFmtId="0" fontId="0" fillId="0" borderId="0"/>
    <xf numFmtId="0" fontId="6" fillId="2" borderId="0" applyNumberFormat="0" applyBorder="0" applyAlignment="0" applyProtection="0"/>
    <xf numFmtId="0" fontId="12" fillId="16" borderId="0"/>
    <xf numFmtId="0" fontId="6" fillId="3" borderId="0" applyNumberFormat="0" applyBorder="0" applyAlignment="0" applyProtection="0"/>
    <xf numFmtId="0" fontId="12" fillId="17" borderId="0"/>
    <xf numFmtId="0" fontId="6" fillId="4" borderId="0" applyNumberFormat="0" applyBorder="0" applyAlignment="0" applyProtection="0"/>
    <xf numFmtId="0" fontId="12" fillId="18" borderId="0"/>
    <xf numFmtId="0" fontId="6" fillId="5" borderId="0" applyNumberFormat="0" applyBorder="0" applyAlignment="0" applyProtection="0"/>
    <xf numFmtId="0" fontId="12" fillId="19" borderId="0"/>
    <xf numFmtId="0" fontId="6" fillId="6" borderId="0" applyNumberFormat="0" applyBorder="0" applyAlignment="0" applyProtection="0"/>
    <xf numFmtId="0" fontId="12" fillId="20" borderId="0"/>
    <xf numFmtId="0" fontId="6" fillId="7" borderId="0" applyNumberFormat="0" applyBorder="0" applyAlignment="0" applyProtection="0"/>
    <xf numFmtId="0" fontId="12" fillId="21" borderId="0"/>
    <xf numFmtId="0" fontId="6" fillId="8" borderId="0" applyNumberFormat="0" applyBorder="0" applyAlignment="0" applyProtection="0"/>
    <xf numFmtId="0" fontId="12" fillId="22" borderId="0"/>
    <xf numFmtId="0" fontId="6" fillId="9" borderId="0" applyNumberFormat="0" applyBorder="0" applyAlignment="0" applyProtection="0"/>
    <xf numFmtId="0" fontId="12" fillId="23" borderId="0"/>
    <xf numFmtId="0" fontId="6" fillId="10" borderId="0" applyNumberFormat="0" applyBorder="0" applyAlignment="0" applyProtection="0"/>
    <xf numFmtId="0" fontId="12" fillId="24" borderId="0"/>
    <xf numFmtId="0" fontId="6" fillId="5" borderId="0" applyNumberFormat="0" applyBorder="0" applyAlignment="0" applyProtection="0"/>
    <xf numFmtId="0" fontId="12" fillId="19" borderId="0"/>
    <xf numFmtId="0" fontId="6" fillId="8" borderId="0" applyNumberFormat="0" applyBorder="0" applyAlignment="0" applyProtection="0"/>
    <xf numFmtId="0" fontId="12" fillId="22" borderId="0"/>
    <xf numFmtId="0" fontId="6" fillId="11" borderId="0" applyNumberFormat="0" applyBorder="0" applyAlignment="0" applyProtection="0"/>
    <xf numFmtId="0" fontId="12" fillId="25" borderId="0"/>
    <xf numFmtId="0" fontId="7" fillId="12" borderId="0" applyNumberFormat="0" applyBorder="0" applyAlignment="0" applyProtection="0"/>
    <xf numFmtId="0" fontId="13" fillId="26" borderId="0"/>
    <xf numFmtId="0" fontId="7" fillId="9" borderId="0" applyNumberFormat="0" applyBorder="0" applyAlignment="0" applyProtection="0"/>
    <xf numFmtId="0" fontId="13" fillId="23" borderId="0"/>
    <xf numFmtId="0" fontId="7" fillId="10" borderId="0" applyNumberFormat="0" applyBorder="0" applyAlignment="0" applyProtection="0"/>
    <xf numFmtId="0" fontId="13" fillId="24" borderId="0"/>
    <xf numFmtId="0" fontId="7" fillId="13" borderId="0" applyNumberFormat="0" applyBorder="0" applyAlignment="0" applyProtection="0"/>
    <xf numFmtId="0" fontId="13" fillId="27" borderId="0"/>
    <xf numFmtId="0" fontId="7" fillId="14" borderId="0" applyNumberFormat="0" applyBorder="0" applyAlignment="0" applyProtection="0"/>
    <xf numFmtId="0" fontId="13" fillId="28" borderId="0"/>
    <xf numFmtId="0" fontId="7" fillId="15" borderId="0" applyNumberFormat="0" applyBorder="0" applyAlignment="0" applyProtection="0"/>
    <xf numFmtId="0" fontId="13" fillId="29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9" fillId="0" borderId="0"/>
    <xf numFmtId="170" fontId="1" fillId="0" borderId="0" applyFont="0" applyFill="0" applyBorder="0" applyAlignment="0" applyProtection="0"/>
    <xf numFmtId="171" fontId="9" fillId="0" borderId="0"/>
    <xf numFmtId="170" fontId="1" fillId="0" borderId="0" applyFont="0" applyFill="0" applyBorder="0" applyAlignment="0" applyProtection="0"/>
    <xf numFmtId="171" fontId="9" fillId="0" borderId="0"/>
    <xf numFmtId="172" fontId="1" fillId="0" borderId="0" applyFill="0" applyBorder="0" applyAlignment="0" applyProtection="0"/>
    <xf numFmtId="170" fontId="1" fillId="0" borderId="0" applyFont="0" applyFill="0" applyBorder="0" applyAlignment="0" applyProtection="0"/>
    <xf numFmtId="0" fontId="13" fillId="30" borderId="0"/>
    <xf numFmtId="0" fontId="13" fillId="31" borderId="0"/>
    <xf numFmtId="0" fontId="13" fillId="32" borderId="0"/>
    <xf numFmtId="0" fontId="13" fillId="27" borderId="0"/>
    <xf numFmtId="0" fontId="13" fillId="28" borderId="0"/>
    <xf numFmtId="0" fontId="13" fillId="33" borderId="0"/>
    <xf numFmtId="0" fontId="14" fillId="17" borderId="0"/>
    <xf numFmtId="0" fontId="15" fillId="34" borderId="10"/>
    <xf numFmtId="0" fontId="16" fillId="35" borderId="11"/>
    <xf numFmtId="0" fontId="17" fillId="0" borderId="0"/>
    <xf numFmtId="0" fontId="18" fillId="18" borderId="0"/>
    <xf numFmtId="0" fontId="19" fillId="0" borderId="12"/>
    <xf numFmtId="0" fontId="20" fillId="0" borderId="13"/>
    <xf numFmtId="0" fontId="21" fillId="0" borderId="14"/>
    <xf numFmtId="0" fontId="21" fillId="0" borderId="0"/>
    <xf numFmtId="0" fontId="11" fillId="0" borderId="0"/>
    <xf numFmtId="0" fontId="22" fillId="21" borderId="10"/>
    <xf numFmtId="0" fontId="23" fillId="0" borderId="15"/>
    <xf numFmtId="0" fontId="24" fillId="36" borderId="0"/>
    <xf numFmtId="0" fontId="25" fillId="34" borderId="16"/>
    <xf numFmtId="0" fontId="26" fillId="0" borderId="17"/>
    <xf numFmtId="0" fontId="27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0" fillId="0" borderId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4" fillId="0" borderId="1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9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169" fontId="33" fillId="0" borderId="0"/>
    <xf numFmtId="0" fontId="1" fillId="0" borderId="0"/>
    <xf numFmtId="0" fontId="1" fillId="0" borderId="0"/>
    <xf numFmtId="169" fontId="33" fillId="0" borderId="0"/>
    <xf numFmtId="169" fontId="33" fillId="0" borderId="0"/>
    <xf numFmtId="169" fontId="33" fillId="0" borderId="0"/>
    <xf numFmtId="0" fontId="1" fillId="0" borderId="0"/>
    <xf numFmtId="0" fontId="1" fillId="0" borderId="0"/>
    <xf numFmtId="169" fontId="33" fillId="0" borderId="0"/>
    <xf numFmtId="0" fontId="1" fillId="0" borderId="0"/>
    <xf numFmtId="169" fontId="33" fillId="0" borderId="0"/>
    <xf numFmtId="0" fontId="1" fillId="0" borderId="0"/>
    <xf numFmtId="0" fontId="10" fillId="0" borderId="0"/>
    <xf numFmtId="169" fontId="12" fillId="0" borderId="0"/>
    <xf numFmtId="0" fontId="9" fillId="0" borderId="0"/>
    <xf numFmtId="0" fontId="9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81">
    <xf numFmtId="0" fontId="0" fillId="0" borderId="0" xfId="0"/>
    <xf numFmtId="0" fontId="34" fillId="0" borderId="0" xfId="0" applyFont="1"/>
    <xf numFmtId="0" fontId="35" fillId="0" borderId="0" xfId="0" applyFont="1"/>
    <xf numFmtId="0" fontId="36" fillId="0" borderId="0" xfId="0" applyFont="1"/>
    <xf numFmtId="49" fontId="34" fillId="0" borderId="0" xfId="0" applyNumberFormat="1" applyFont="1" applyAlignment="1">
      <alignment horizontal="center"/>
    </xf>
    <xf numFmtId="0" fontId="37" fillId="0" borderId="0" xfId="0" applyFont="1"/>
    <xf numFmtId="0" fontId="34" fillId="37" borderId="0" xfId="0" applyFont="1" applyFill="1"/>
    <xf numFmtId="0" fontId="34" fillId="38" borderId="0" xfId="0" applyFont="1" applyFill="1"/>
    <xf numFmtId="49" fontId="34" fillId="38" borderId="0" xfId="0" applyNumberFormat="1" applyFont="1" applyFill="1" applyAlignment="1">
      <alignment horizontal="center"/>
    </xf>
    <xf numFmtId="49" fontId="34" fillId="37" borderId="0" xfId="0" applyNumberFormat="1" applyFont="1" applyFill="1" applyAlignment="1">
      <alignment horizontal="center"/>
    </xf>
    <xf numFmtId="0" fontId="35" fillId="37" borderId="0" xfId="0" applyFont="1" applyFill="1"/>
    <xf numFmtId="0" fontId="35" fillId="38" borderId="0" xfId="0" applyFont="1" applyFill="1"/>
    <xf numFmtId="0" fontId="38" fillId="0" borderId="18" xfId="0" applyFont="1" applyBorder="1"/>
    <xf numFmtId="0" fontId="38" fillId="0" borderId="18" xfId="0" applyFont="1" applyBorder="1" applyAlignment="1">
      <alignment horizontal="left"/>
    </xf>
    <xf numFmtId="0" fontId="38" fillId="0" borderId="18" xfId="0" applyFont="1" applyBorder="1" applyAlignment="1">
      <alignment horizontal="center"/>
    </xf>
    <xf numFmtId="9" fontId="38" fillId="0" borderId="18" xfId="0" applyNumberFormat="1" applyFont="1" applyBorder="1" applyAlignment="1">
      <alignment horizontal="center"/>
    </xf>
    <xf numFmtId="0" fontId="38" fillId="0" borderId="19" xfId="0" applyFont="1" applyBorder="1"/>
    <xf numFmtId="165" fontId="39" fillId="39" borderId="20" xfId="0" applyNumberFormat="1" applyFont="1" applyFill="1" applyBorder="1" applyAlignment="1">
      <alignment horizontal="center" wrapText="1"/>
    </xf>
    <xf numFmtId="2" fontId="39" fillId="39" borderId="20" xfId="0" applyNumberFormat="1" applyFont="1" applyFill="1" applyBorder="1" applyAlignment="1">
      <alignment horizontal="center"/>
    </xf>
    <xf numFmtId="0" fontId="39" fillId="0" borderId="21" xfId="0" applyFont="1" applyBorder="1" applyAlignment="1" applyProtection="1">
      <alignment horizontal="center" wrapText="1"/>
      <protection locked="0"/>
    </xf>
    <xf numFmtId="14" fontId="39" fillId="0" borderId="21" xfId="0" applyNumberFormat="1" applyFont="1" applyBorder="1" applyAlignment="1" applyProtection="1">
      <alignment horizontal="center"/>
      <protection locked="0"/>
    </xf>
    <xf numFmtId="2" fontId="39" fillId="39" borderId="21" xfId="0" applyNumberFormat="1" applyFont="1" applyFill="1" applyBorder="1" applyAlignment="1">
      <alignment horizontal="center" wrapText="1"/>
    </xf>
    <xf numFmtId="165" fontId="39" fillId="0" borderId="21" xfId="0" applyNumberFormat="1" applyFont="1" applyBorder="1" applyAlignment="1" applyProtection="1">
      <alignment horizontal="center" wrapText="1"/>
      <protection locked="0"/>
    </xf>
    <xf numFmtId="165" fontId="39" fillId="0" borderId="21" xfId="0" applyNumberFormat="1" applyFont="1" applyBorder="1" applyAlignment="1" applyProtection="1">
      <alignment horizontal="center"/>
      <protection locked="0"/>
    </xf>
    <xf numFmtId="165" fontId="39" fillId="39" borderId="21" xfId="0" applyNumberFormat="1" applyFont="1" applyFill="1" applyBorder="1" applyAlignment="1">
      <alignment horizontal="center" wrapText="1"/>
    </xf>
    <xf numFmtId="2" fontId="39" fillId="39" borderId="21" xfId="0" applyNumberFormat="1" applyFont="1" applyFill="1" applyBorder="1" applyAlignment="1">
      <alignment horizontal="center"/>
    </xf>
    <xf numFmtId="165" fontId="39" fillId="39" borderId="21" xfId="0" applyNumberFormat="1" applyFont="1" applyFill="1" applyBorder="1" applyAlignment="1">
      <alignment horizontal="center"/>
    </xf>
    <xf numFmtId="0" fontId="40" fillId="40" borderId="2" xfId="0" applyFont="1" applyFill="1" applyBorder="1" applyAlignment="1">
      <alignment horizontal="left" wrapText="1"/>
    </xf>
    <xf numFmtId="0" fontId="40" fillId="41" borderId="3" xfId="0" applyFont="1" applyFill="1" applyBorder="1"/>
    <xf numFmtId="0" fontId="40" fillId="41" borderId="4" xfId="0" applyFont="1" applyFill="1" applyBorder="1"/>
    <xf numFmtId="0" fontId="40" fillId="40" borderId="5" xfId="0" applyFont="1" applyFill="1" applyBorder="1" applyAlignment="1">
      <alignment horizontal="left" wrapText="1"/>
    </xf>
    <xf numFmtId="2" fontId="39" fillId="39" borderId="22" xfId="0" applyNumberFormat="1" applyFont="1" applyFill="1" applyBorder="1" applyAlignment="1">
      <alignment horizontal="center"/>
    </xf>
    <xf numFmtId="2" fontId="39" fillId="39" borderId="23" xfId="0" applyNumberFormat="1" applyFont="1" applyFill="1" applyBorder="1" applyAlignment="1">
      <alignment horizontal="center"/>
    </xf>
    <xf numFmtId="166" fontId="39" fillId="39" borderId="24" xfId="0" applyNumberFormat="1" applyFont="1" applyFill="1" applyBorder="1" applyAlignment="1">
      <alignment horizontal="center"/>
    </xf>
    <xf numFmtId="166" fontId="39" fillId="39" borderId="25" xfId="0" applyNumberFormat="1" applyFont="1" applyFill="1" applyBorder="1" applyAlignment="1">
      <alignment horizontal="center"/>
    </xf>
    <xf numFmtId="165" fontId="39" fillId="39" borderId="22" xfId="0" applyNumberFormat="1" applyFont="1" applyFill="1" applyBorder="1" applyAlignment="1">
      <alignment horizontal="center"/>
    </xf>
    <xf numFmtId="165" fontId="39" fillId="39" borderId="23" xfId="0" applyNumberFormat="1" applyFont="1" applyFill="1" applyBorder="1" applyAlignment="1">
      <alignment horizontal="center"/>
    </xf>
    <xf numFmtId="0" fontId="38" fillId="0" borderId="19" xfId="0" applyFont="1" applyBorder="1" applyAlignment="1">
      <alignment horizontal="center"/>
    </xf>
    <xf numFmtId="2" fontId="40" fillId="42" borderId="6" xfId="0" applyNumberFormat="1" applyFont="1" applyFill="1" applyBorder="1" applyAlignment="1">
      <alignment horizontal="left" wrapText="1"/>
    </xf>
    <xf numFmtId="49" fontId="40" fillId="42" borderId="6" xfId="0" applyNumberFormat="1" applyFont="1" applyFill="1" applyBorder="1" applyAlignment="1">
      <alignment horizontal="left" wrapText="1"/>
    </xf>
    <xf numFmtId="14" fontId="40" fillId="42" borderId="6" xfId="0" applyNumberFormat="1" applyFont="1" applyFill="1" applyBorder="1" applyAlignment="1">
      <alignment horizontal="left" wrapText="1"/>
    </xf>
    <xf numFmtId="0" fontId="40" fillId="42" borderId="6" xfId="0" applyFont="1" applyFill="1" applyBorder="1" applyAlignment="1">
      <alignment horizontal="left" wrapText="1"/>
    </xf>
    <xf numFmtId="9" fontId="40" fillId="42" borderId="6" xfId="0" applyNumberFormat="1" applyFont="1" applyFill="1" applyBorder="1" applyAlignment="1">
      <alignment horizontal="left" wrapText="1"/>
    </xf>
    <xf numFmtId="0" fontId="40" fillId="42" borderId="5" xfId="0" applyFont="1" applyFill="1" applyBorder="1" applyAlignment="1">
      <alignment horizontal="left" wrapText="1"/>
    </xf>
    <xf numFmtId="9" fontId="40" fillId="42" borderId="2" xfId="0" applyNumberFormat="1" applyFont="1" applyFill="1" applyBorder="1" applyAlignment="1">
      <alignment horizontal="left" wrapText="1"/>
    </xf>
    <xf numFmtId="0" fontId="40" fillId="43" borderId="7" xfId="0" applyFont="1" applyFill="1" applyBorder="1" applyAlignment="1">
      <alignment wrapText="1"/>
    </xf>
    <xf numFmtId="0" fontId="40" fillId="43" borderId="5" xfId="0" applyFont="1" applyFill="1" applyBorder="1" applyAlignment="1">
      <alignment wrapText="1"/>
    </xf>
    <xf numFmtId="0" fontId="40" fillId="43" borderId="3" xfId="0" applyFont="1" applyFill="1" applyBorder="1" applyAlignment="1">
      <alignment wrapText="1"/>
    </xf>
    <xf numFmtId="0" fontId="40" fillId="43" borderId="7" xfId="0" applyFont="1" applyFill="1" applyBorder="1"/>
    <xf numFmtId="0" fontId="40" fillId="43" borderId="8" xfId="0" applyFont="1" applyFill="1" applyBorder="1"/>
    <xf numFmtId="0" fontId="34" fillId="0" borderId="0" xfId="0" quotePrefix="1" applyFont="1" applyAlignment="1">
      <alignment horizontal="center"/>
    </xf>
    <xf numFmtId="0" fontId="35" fillId="44" borderId="0" xfId="0" applyFont="1" applyFill="1"/>
    <xf numFmtId="0" fontId="34" fillId="44" borderId="0" xfId="0" applyFont="1" applyFill="1"/>
    <xf numFmtId="49" fontId="34" fillId="44" borderId="0" xfId="0" applyNumberFormat="1" applyFont="1" applyFill="1" applyAlignment="1">
      <alignment horizontal="center"/>
    </xf>
    <xf numFmtId="49" fontId="34" fillId="44" borderId="0" xfId="0" quotePrefix="1" applyNumberFormat="1" applyFont="1" applyFill="1" applyAlignment="1">
      <alignment horizontal="center"/>
    </xf>
    <xf numFmtId="49" fontId="34" fillId="44" borderId="0" xfId="0" applyNumberFormat="1" applyFont="1" applyFill="1" applyAlignment="1">
      <alignment horizontal="left"/>
    </xf>
    <xf numFmtId="0" fontId="0" fillId="44" borderId="0" xfId="0" applyFill="1"/>
    <xf numFmtId="0" fontId="34" fillId="44" borderId="0" xfId="0" quotePrefix="1" applyFont="1" applyFill="1" applyAlignment="1">
      <alignment horizontal="center"/>
    </xf>
    <xf numFmtId="0" fontId="41" fillId="0" borderId="18" xfId="0" applyFont="1" applyBorder="1" applyAlignment="1">
      <alignment horizontal="left"/>
    </xf>
    <xf numFmtId="0" fontId="34" fillId="45" borderId="18" xfId="0" applyFont="1" applyFill="1" applyBorder="1" applyAlignment="1">
      <alignment horizontal="center"/>
    </xf>
    <xf numFmtId="0" fontId="34" fillId="46" borderId="18" xfId="0" applyFont="1" applyFill="1" applyBorder="1" applyAlignment="1">
      <alignment horizontal="center"/>
    </xf>
    <xf numFmtId="0" fontId="34" fillId="47" borderId="18" xfId="0" applyFont="1" applyFill="1" applyBorder="1" applyAlignment="1">
      <alignment horizontal="center"/>
    </xf>
    <xf numFmtId="0" fontId="34" fillId="48" borderId="18" xfId="0" applyFont="1" applyFill="1" applyBorder="1" applyAlignment="1">
      <alignment horizontal="center"/>
    </xf>
    <xf numFmtId="9" fontId="40" fillId="42" borderId="5" xfId="0" applyNumberFormat="1" applyFont="1" applyFill="1" applyBorder="1" applyAlignment="1">
      <alignment horizontal="left" wrapText="1"/>
    </xf>
    <xf numFmtId="165" fontId="39" fillId="39" borderId="18" xfId="0" applyNumberFormat="1" applyFont="1" applyFill="1" applyBorder="1" applyAlignment="1">
      <alignment horizontal="center"/>
    </xf>
    <xf numFmtId="1" fontId="39" fillId="39" borderId="18" xfId="0" applyNumberFormat="1" applyFont="1" applyFill="1" applyBorder="1" applyAlignment="1">
      <alignment horizontal="center"/>
    </xf>
    <xf numFmtId="0" fontId="38" fillId="0" borderId="19" xfId="0" applyFont="1" applyBorder="1" applyAlignment="1">
      <alignment horizontal="left"/>
    </xf>
    <xf numFmtId="0" fontId="38" fillId="0" borderId="18" xfId="0" applyFont="1" applyBorder="1" applyProtection="1">
      <protection locked="0"/>
    </xf>
    <xf numFmtId="0" fontId="38" fillId="0" borderId="18" xfId="0" applyFont="1" applyBorder="1" applyAlignment="1" applyProtection="1">
      <alignment horizontal="center"/>
      <protection locked="0"/>
    </xf>
    <xf numFmtId="0" fontId="38" fillId="0" borderId="26" xfId="0" applyFont="1" applyBorder="1" applyProtection="1">
      <protection locked="0"/>
    </xf>
    <xf numFmtId="0" fontId="39" fillId="0" borderId="21" xfId="0" applyFont="1" applyBorder="1" applyProtection="1">
      <protection locked="0"/>
    </xf>
    <xf numFmtId="0" fontId="39" fillId="0" borderId="21" xfId="0" applyFont="1" applyBorder="1" applyAlignment="1" applyProtection="1">
      <alignment horizontal="left"/>
      <protection locked="0"/>
    </xf>
    <xf numFmtId="164" fontId="38" fillId="0" borderId="18" xfId="0" applyNumberFormat="1" applyFont="1" applyBorder="1" applyAlignment="1" applyProtection="1">
      <alignment horizontal="center"/>
      <protection locked="0"/>
    </xf>
    <xf numFmtId="49" fontId="38" fillId="0" borderId="18" xfId="0" applyNumberFormat="1" applyFont="1" applyBorder="1" applyAlignment="1" applyProtection="1">
      <alignment horizontal="left"/>
      <protection locked="0"/>
    </xf>
    <xf numFmtId="14" fontId="38" fillId="0" borderId="18" xfId="0" applyNumberFormat="1" applyFont="1" applyBorder="1" applyAlignment="1" applyProtection="1">
      <alignment horizontal="center"/>
      <protection locked="0"/>
    </xf>
    <xf numFmtId="2" fontId="38" fillId="0" borderId="18" xfId="0" applyNumberFormat="1" applyFont="1" applyBorder="1" applyAlignment="1" applyProtection="1">
      <alignment horizontal="center"/>
      <protection locked="0"/>
    </xf>
    <xf numFmtId="0" fontId="40" fillId="43" borderId="9" xfId="0" applyFont="1" applyFill="1" applyBorder="1" applyAlignment="1">
      <alignment horizontal="left" wrapText="1"/>
    </xf>
    <xf numFmtId="0" fontId="40" fillId="43" borderId="7" xfId="0" applyFont="1" applyFill="1" applyBorder="1" applyAlignment="1">
      <alignment horizontal="left" wrapText="1"/>
    </xf>
    <xf numFmtId="0" fontId="40" fillId="0" borderId="27" xfId="0" applyFont="1" applyBorder="1" applyAlignment="1">
      <alignment horizontal="center" wrapText="1"/>
    </xf>
    <xf numFmtId="0" fontId="40" fillId="0" borderId="28" xfId="0" applyFont="1" applyBorder="1" applyAlignment="1">
      <alignment horizontal="center" wrapText="1"/>
    </xf>
    <xf numFmtId="0" fontId="40" fillId="0" borderId="29" xfId="0" applyFont="1" applyBorder="1" applyAlignment="1">
      <alignment horizontal="center" wrapText="1"/>
    </xf>
  </cellXfs>
  <cellStyles count="113">
    <cellStyle name="20% - Akzent1" xfId="1" xr:uid="{00000000-0005-0000-0000-000000000000}"/>
    <cellStyle name="20% - Akzent1 2" xfId="2" xr:uid="{00000000-0005-0000-0000-000001000000}"/>
    <cellStyle name="20% - Akzent2" xfId="3" xr:uid="{00000000-0005-0000-0000-000002000000}"/>
    <cellStyle name="20% - Akzent2 2" xfId="4" xr:uid="{00000000-0005-0000-0000-000003000000}"/>
    <cellStyle name="20% - Akzent3" xfId="5" xr:uid="{00000000-0005-0000-0000-000004000000}"/>
    <cellStyle name="20% - Akzent3 2" xfId="6" xr:uid="{00000000-0005-0000-0000-000005000000}"/>
    <cellStyle name="20% - Akzent4" xfId="7" xr:uid="{00000000-0005-0000-0000-000006000000}"/>
    <cellStyle name="20% - Akzent4 2" xfId="8" xr:uid="{00000000-0005-0000-0000-000007000000}"/>
    <cellStyle name="20% - Akzent5" xfId="9" xr:uid="{00000000-0005-0000-0000-000008000000}"/>
    <cellStyle name="20% - Akzent5 2" xfId="10" xr:uid="{00000000-0005-0000-0000-000009000000}"/>
    <cellStyle name="20% - Akzent6" xfId="11" xr:uid="{00000000-0005-0000-0000-00000A000000}"/>
    <cellStyle name="20% - Akzent6 2" xfId="12" xr:uid="{00000000-0005-0000-0000-00000B000000}"/>
    <cellStyle name="40% - Akzent1" xfId="13" xr:uid="{00000000-0005-0000-0000-00000C000000}"/>
    <cellStyle name="40% - Akzent1 2" xfId="14" xr:uid="{00000000-0005-0000-0000-00000D000000}"/>
    <cellStyle name="40% - Akzent2" xfId="15" xr:uid="{00000000-0005-0000-0000-00000E000000}"/>
    <cellStyle name="40% - Akzent2 2" xfId="16" xr:uid="{00000000-0005-0000-0000-00000F000000}"/>
    <cellStyle name="40% - Akzent3" xfId="17" xr:uid="{00000000-0005-0000-0000-000010000000}"/>
    <cellStyle name="40% - Akzent3 2" xfId="18" xr:uid="{00000000-0005-0000-0000-000011000000}"/>
    <cellStyle name="40% - Akzent4" xfId="19" xr:uid="{00000000-0005-0000-0000-000012000000}"/>
    <cellStyle name="40% - Akzent4 2" xfId="20" xr:uid="{00000000-0005-0000-0000-000013000000}"/>
    <cellStyle name="40% - Akzent5" xfId="21" xr:uid="{00000000-0005-0000-0000-000014000000}"/>
    <cellStyle name="40% - Akzent5 2" xfId="22" xr:uid="{00000000-0005-0000-0000-000015000000}"/>
    <cellStyle name="40% - Akzent6" xfId="23" xr:uid="{00000000-0005-0000-0000-000016000000}"/>
    <cellStyle name="40% - Akzent6 2" xfId="24" xr:uid="{00000000-0005-0000-0000-000017000000}"/>
    <cellStyle name="60% - Akzent1" xfId="25" xr:uid="{00000000-0005-0000-0000-000018000000}"/>
    <cellStyle name="60% - Akzent1 2" xfId="26" xr:uid="{00000000-0005-0000-0000-000019000000}"/>
    <cellStyle name="60% - Akzent2" xfId="27" xr:uid="{00000000-0005-0000-0000-00001A000000}"/>
    <cellStyle name="60% - Akzent2 2" xfId="28" xr:uid="{00000000-0005-0000-0000-00001B000000}"/>
    <cellStyle name="60% - Akzent3" xfId="29" xr:uid="{00000000-0005-0000-0000-00001C000000}"/>
    <cellStyle name="60% - Akzent3 2" xfId="30" xr:uid="{00000000-0005-0000-0000-00001D000000}"/>
    <cellStyle name="60% - Akzent4" xfId="31" xr:uid="{00000000-0005-0000-0000-00001E000000}"/>
    <cellStyle name="60% - Akzent4 2" xfId="32" xr:uid="{00000000-0005-0000-0000-00001F000000}"/>
    <cellStyle name="60% - Akzent5" xfId="33" xr:uid="{00000000-0005-0000-0000-000020000000}"/>
    <cellStyle name="60% - Akzent5 2" xfId="34" xr:uid="{00000000-0005-0000-0000-000021000000}"/>
    <cellStyle name="60% - Akzent6" xfId="35" xr:uid="{00000000-0005-0000-0000-000022000000}"/>
    <cellStyle name="60% - Akzent6 2" xfId="36" xr:uid="{00000000-0005-0000-0000-000023000000}"/>
    <cellStyle name="Euro" xfId="37" xr:uid="{00000000-0005-0000-0000-000024000000}"/>
    <cellStyle name="Euro 2" xfId="38" xr:uid="{00000000-0005-0000-0000-000025000000}"/>
    <cellStyle name="Euro 2 2" xfId="39" xr:uid="{00000000-0005-0000-0000-000026000000}"/>
    <cellStyle name="Euro 2 2 2" xfId="40" xr:uid="{00000000-0005-0000-0000-000027000000}"/>
    <cellStyle name="Euro 2 2 3" xfId="41" xr:uid="{00000000-0005-0000-0000-000028000000}"/>
    <cellStyle name="Euro 2 3" xfId="42" xr:uid="{00000000-0005-0000-0000-000029000000}"/>
    <cellStyle name="Euro 2 4" xfId="43" xr:uid="{00000000-0005-0000-0000-00002A000000}"/>
    <cellStyle name="Euro 3" xfId="44" xr:uid="{00000000-0005-0000-0000-00002B000000}"/>
    <cellStyle name="Euro 4" xfId="45" xr:uid="{00000000-0005-0000-0000-00002C000000}"/>
    <cellStyle name="Euro 5" xfId="46" xr:uid="{00000000-0005-0000-0000-00002D000000}"/>
    <cellStyle name="Excel Built-in Accent1" xfId="47" xr:uid="{00000000-0005-0000-0000-00002E000000}"/>
    <cellStyle name="Excel Built-in Accent2" xfId="48" xr:uid="{00000000-0005-0000-0000-00002F000000}"/>
    <cellStyle name="Excel Built-in Accent3" xfId="49" xr:uid="{00000000-0005-0000-0000-000030000000}"/>
    <cellStyle name="Excel Built-in Accent4" xfId="50" xr:uid="{00000000-0005-0000-0000-000031000000}"/>
    <cellStyle name="Excel Built-in Accent5" xfId="51" xr:uid="{00000000-0005-0000-0000-000032000000}"/>
    <cellStyle name="Excel Built-in Accent6" xfId="52" xr:uid="{00000000-0005-0000-0000-000033000000}"/>
    <cellStyle name="Excel Built-in Bad" xfId="53" xr:uid="{00000000-0005-0000-0000-000034000000}"/>
    <cellStyle name="Excel Built-in Calculation" xfId="54" xr:uid="{00000000-0005-0000-0000-000035000000}"/>
    <cellStyle name="Excel Built-in Check Cell" xfId="55" xr:uid="{00000000-0005-0000-0000-000036000000}"/>
    <cellStyle name="Excel Built-in Explanatory Text" xfId="56" xr:uid="{00000000-0005-0000-0000-000037000000}"/>
    <cellStyle name="Excel Built-in Good" xfId="57" xr:uid="{00000000-0005-0000-0000-000038000000}"/>
    <cellStyle name="Excel Built-in Heading 1" xfId="58" xr:uid="{00000000-0005-0000-0000-000039000000}"/>
    <cellStyle name="Excel Built-in Heading 2" xfId="59" xr:uid="{00000000-0005-0000-0000-00003A000000}"/>
    <cellStyle name="Excel Built-in Heading 3" xfId="60" xr:uid="{00000000-0005-0000-0000-00003B000000}"/>
    <cellStyle name="Excel Built-in Heading 4" xfId="61" xr:uid="{00000000-0005-0000-0000-00003C000000}"/>
    <cellStyle name="Excel Built-in Hyperlink" xfId="62" xr:uid="{00000000-0005-0000-0000-00003D000000}"/>
    <cellStyle name="Excel Built-in Input" xfId="63" xr:uid="{00000000-0005-0000-0000-00003E000000}"/>
    <cellStyle name="Excel Built-in Linked Cell" xfId="64" xr:uid="{00000000-0005-0000-0000-00003F000000}"/>
    <cellStyle name="Excel Built-in Neutral" xfId="65" xr:uid="{00000000-0005-0000-0000-000040000000}"/>
    <cellStyle name="Excel Built-in Output" xfId="66" xr:uid="{00000000-0005-0000-0000-000041000000}"/>
    <cellStyle name="Excel Built-in Total" xfId="67" xr:uid="{00000000-0005-0000-0000-000042000000}"/>
    <cellStyle name="Excel Built-in Warning Text" xfId="68" xr:uid="{00000000-0005-0000-0000-000043000000}"/>
    <cellStyle name="Heading" xfId="69" xr:uid="{00000000-0005-0000-0000-000044000000}"/>
    <cellStyle name="Heading1" xfId="70" xr:uid="{00000000-0005-0000-0000-000045000000}"/>
    <cellStyle name="Hyperlink 2" xfId="71" xr:uid="{00000000-0005-0000-0000-000046000000}"/>
    <cellStyle name="Hyperlink 2 2" xfId="72" xr:uid="{00000000-0005-0000-0000-000047000000}"/>
    <cellStyle name="Hyperlink 2 2 2" xfId="73" xr:uid="{00000000-0005-0000-0000-000048000000}"/>
    <cellStyle name="Hyperlink 2 3" xfId="74" xr:uid="{00000000-0005-0000-0000-000049000000}"/>
    <cellStyle name="Hyperlink 3" xfId="75" xr:uid="{00000000-0005-0000-0000-00004A000000}"/>
    <cellStyle name="Hyperlink 3 2" xfId="76" xr:uid="{00000000-0005-0000-0000-00004B000000}"/>
    <cellStyle name="Hyperlink 3 2 2" xfId="77" xr:uid="{00000000-0005-0000-0000-00004C000000}"/>
    <cellStyle name="Hyperlink 3 3" xfId="78" xr:uid="{00000000-0005-0000-0000-00004D000000}"/>
    <cellStyle name="Hyperlink 4" xfId="79" xr:uid="{00000000-0005-0000-0000-00004E000000}"/>
    <cellStyle name="Hyperlink 5" xfId="80" xr:uid="{00000000-0005-0000-0000-00004F000000}"/>
    <cellStyle name="Jahre" xfId="81" xr:uid="{00000000-0005-0000-0000-000050000000}"/>
    <cellStyle name="Komma 2" xfId="82" xr:uid="{00000000-0005-0000-0000-000051000000}"/>
    <cellStyle name="Komma 2 2" xfId="83" xr:uid="{00000000-0005-0000-0000-000052000000}"/>
    <cellStyle name="Komma 2 3" xfId="84" xr:uid="{00000000-0005-0000-0000-000053000000}"/>
    <cellStyle name="Komma 2 4" xfId="85" xr:uid="{00000000-0005-0000-0000-000054000000}"/>
    <cellStyle name="Normal 2" xfId="86" xr:uid="{00000000-0005-0000-0000-000055000000}"/>
    <cellStyle name="Normal_Sheet1" xfId="87" xr:uid="{00000000-0005-0000-0000-000056000000}"/>
    <cellStyle name="Result" xfId="88" xr:uid="{00000000-0005-0000-0000-000057000000}"/>
    <cellStyle name="Result2" xfId="89" xr:uid="{00000000-0005-0000-0000-000058000000}"/>
    <cellStyle name="Standard" xfId="0" builtinId="0"/>
    <cellStyle name="Standard 2" xfId="90" xr:uid="{00000000-0005-0000-0000-00005A000000}"/>
    <cellStyle name="Standard 2 2" xfId="91" xr:uid="{00000000-0005-0000-0000-00005B000000}"/>
    <cellStyle name="Standard 2 2 2" xfId="92" xr:uid="{00000000-0005-0000-0000-00005C000000}"/>
    <cellStyle name="Standard 2 2 2 2" xfId="93" xr:uid="{00000000-0005-0000-0000-00005D000000}"/>
    <cellStyle name="Standard 2 2 2 3" xfId="94" xr:uid="{00000000-0005-0000-0000-00005E000000}"/>
    <cellStyle name="Standard 2 2 3" xfId="95" xr:uid="{00000000-0005-0000-0000-00005F000000}"/>
    <cellStyle name="Standard 2 2 3 2" xfId="96" xr:uid="{00000000-0005-0000-0000-000060000000}"/>
    <cellStyle name="Standard 2 2 4" xfId="97" xr:uid="{00000000-0005-0000-0000-000061000000}"/>
    <cellStyle name="Standard 2 3" xfId="98" xr:uid="{00000000-0005-0000-0000-000062000000}"/>
    <cellStyle name="Standard 3" xfId="99" xr:uid="{00000000-0005-0000-0000-000063000000}"/>
    <cellStyle name="Standard 3 2" xfId="100" xr:uid="{00000000-0005-0000-0000-000064000000}"/>
    <cellStyle name="Standard 3 2 2" xfId="101" xr:uid="{00000000-0005-0000-0000-000065000000}"/>
    <cellStyle name="Standard 3 2 3" xfId="102" xr:uid="{00000000-0005-0000-0000-000066000000}"/>
    <cellStyle name="Standard 3 3" xfId="103" xr:uid="{00000000-0005-0000-0000-000067000000}"/>
    <cellStyle name="Standard 3 4" xfId="104" xr:uid="{00000000-0005-0000-0000-000068000000}"/>
    <cellStyle name="Standard 4" xfId="105" xr:uid="{00000000-0005-0000-0000-000069000000}"/>
    <cellStyle name="Standard 4 2" xfId="106" xr:uid="{00000000-0005-0000-0000-00006A000000}"/>
    <cellStyle name="Standard 5" xfId="107" xr:uid="{00000000-0005-0000-0000-00006B000000}"/>
    <cellStyle name="Standard 5 2" xfId="108" xr:uid="{00000000-0005-0000-0000-00006C000000}"/>
    <cellStyle name="Standard 6" xfId="109" xr:uid="{00000000-0005-0000-0000-00006D000000}"/>
    <cellStyle name="Standard 7" xfId="110" xr:uid="{00000000-0005-0000-0000-00006E000000}"/>
    <cellStyle name="Währung 2" xfId="111" xr:uid="{00000000-0005-0000-0000-00006F000000}"/>
    <cellStyle name="Währung 3" xfId="112" xr:uid="{00000000-0005-0000-0000-000070000000}"/>
  </cellStyles>
  <dxfs count="5"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tel.search.ch/voip.html?tel=062823199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129396</xdr:colOff>
      <xdr:row>3</xdr:row>
      <xdr:rowOff>94891</xdr:rowOff>
    </xdr:from>
    <xdr:to>
      <xdr:col>20</xdr:col>
      <xdr:colOff>258792</xdr:colOff>
      <xdr:row>20</xdr:row>
      <xdr:rowOff>0</xdr:rowOff>
    </xdr:to>
    <xdr:grpSp>
      <xdr:nvGrpSpPr>
        <xdr:cNvPr id="1025" name="Groupe 1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11006946" y="723541"/>
          <a:ext cx="3939396" cy="3010259"/>
          <a:chOff x="10058400" y="1504950"/>
          <a:chExt cx="3752850" cy="3125821"/>
        </a:xfrm>
      </xdr:grpSpPr>
      <xdr:pic>
        <xdr:nvPicPr>
          <xdr:cNvPr id="1029" name="Grafik 4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58400" y="1772217"/>
            <a:ext cx="3752850" cy="28585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ZoneTexte 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1006923" y="1504950"/>
            <a:ext cx="2086749" cy="26415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CH" sz="1100" b="1"/>
              <a:t>Messung</a:t>
            </a:r>
            <a:r>
              <a:rPr lang="de-CH" sz="1100" b="1" baseline="0"/>
              <a:t> Körpergrösse stehend</a:t>
            </a:r>
            <a:endParaRPr lang="de-CH" sz="1100" b="1"/>
          </a:p>
        </xdr:txBody>
      </xdr:sp>
    </xdr:grpSp>
    <xdr:clientData/>
  </xdr:twoCellAnchor>
  <xdr:twoCellAnchor>
    <xdr:from>
      <xdr:col>15</xdr:col>
      <xdr:colOff>207034</xdr:colOff>
      <xdr:row>20</xdr:row>
      <xdr:rowOff>146649</xdr:rowOff>
    </xdr:from>
    <xdr:to>
      <xdr:col>20</xdr:col>
      <xdr:colOff>319177</xdr:colOff>
      <xdr:row>39</xdr:row>
      <xdr:rowOff>43132</xdr:rowOff>
    </xdr:to>
    <xdr:grpSp>
      <xdr:nvGrpSpPr>
        <xdr:cNvPr id="1026" name="Groupe 1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pSpPr>
          <a:grpSpLocks/>
        </xdr:cNvGrpSpPr>
      </xdr:nvGrpSpPr>
      <xdr:grpSpPr bwMode="auto">
        <a:xfrm>
          <a:off x="11084584" y="3880449"/>
          <a:ext cx="3922143" cy="3344533"/>
          <a:chOff x="10050854" y="4714875"/>
          <a:chExt cx="3779446" cy="3705225"/>
        </a:xfrm>
      </xdr:grpSpPr>
      <xdr:pic>
        <xdr:nvPicPr>
          <xdr:cNvPr id="1027" name="Grafik 5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50854" y="4952999"/>
            <a:ext cx="3779446" cy="34671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ZoneTexte 8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11052032" y="4714875"/>
            <a:ext cx="2085786" cy="2945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CH" sz="1100" b="1"/>
              <a:t>Messung</a:t>
            </a:r>
            <a:r>
              <a:rPr lang="de-CH" sz="1100" b="1" baseline="0"/>
              <a:t> Körpergrösse sitzend</a:t>
            </a:r>
            <a:endParaRPr lang="de-CH" sz="1100" b="1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17253</xdr:colOff>
      <xdr:row>3</xdr:row>
      <xdr:rowOff>129396</xdr:rowOff>
    </xdr:from>
    <xdr:to>
      <xdr:col>19</xdr:col>
      <xdr:colOff>69011</xdr:colOff>
      <xdr:row>18</xdr:row>
      <xdr:rowOff>34506</xdr:rowOff>
    </xdr:to>
    <xdr:grpSp>
      <xdr:nvGrpSpPr>
        <xdr:cNvPr id="2049" name="Groupe 1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pSpPr>
          <a:grpSpLocks/>
        </xdr:cNvGrpSpPr>
      </xdr:nvGrpSpPr>
      <xdr:grpSpPr bwMode="auto">
        <a:xfrm>
          <a:off x="10170903" y="786621"/>
          <a:ext cx="3861758" cy="2648310"/>
          <a:chOff x="9363013" y="610486"/>
          <a:chExt cx="4191062" cy="3823670"/>
        </a:xfrm>
      </xdr:grpSpPr>
      <xdr:pic>
        <xdr:nvPicPr>
          <xdr:cNvPr id="2053" name="Grafik 1">
            <a:extLst>
              <a:ext uri="{FF2B5EF4-FFF2-40B4-BE49-F238E27FC236}">
                <a16:creationId xmlns:a16="http://schemas.microsoft.com/office/drawing/2014/main" id="{00000000-0008-0000-0100-000005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63013" y="914400"/>
            <a:ext cx="4191062" cy="35197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ZoneTexte 11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10716181" y="610486"/>
            <a:ext cx="1766636" cy="3054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CH" sz="1100" b="1"/>
              <a:t>Mesure</a:t>
            </a:r>
            <a:r>
              <a:rPr lang="de-CH" sz="1100" b="1" baseline="0"/>
              <a:t> de la taille debout</a:t>
            </a:r>
            <a:endParaRPr lang="de-CH" sz="1100" b="1"/>
          </a:p>
        </xdr:txBody>
      </xdr:sp>
    </xdr:grpSp>
    <xdr:clientData/>
  </xdr:twoCellAnchor>
  <xdr:twoCellAnchor>
    <xdr:from>
      <xdr:col>14</xdr:col>
      <xdr:colOff>60385</xdr:colOff>
      <xdr:row>19</xdr:row>
      <xdr:rowOff>86264</xdr:rowOff>
    </xdr:from>
    <xdr:to>
      <xdr:col>19</xdr:col>
      <xdr:colOff>120770</xdr:colOff>
      <xdr:row>39</xdr:row>
      <xdr:rowOff>112143</xdr:rowOff>
    </xdr:to>
    <xdr:grpSp>
      <xdr:nvGrpSpPr>
        <xdr:cNvPr id="2050" name="Groupe 14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pSpPr>
          <a:grpSpLocks/>
        </xdr:cNvGrpSpPr>
      </xdr:nvGrpSpPr>
      <xdr:grpSpPr bwMode="auto">
        <a:xfrm>
          <a:off x="10214035" y="3667664"/>
          <a:ext cx="3870385" cy="3654904"/>
          <a:chOff x="9544051" y="4762499"/>
          <a:chExt cx="3867150" cy="4302275"/>
        </a:xfrm>
      </xdr:grpSpPr>
      <xdr:pic>
        <xdr:nvPicPr>
          <xdr:cNvPr id="2051" name="Grafik 2">
            <a:extLst>
              <a:ext uri="{FF2B5EF4-FFF2-40B4-BE49-F238E27FC236}">
                <a16:creationId xmlns:a16="http://schemas.microsoft.com/office/drawing/2014/main" id="{00000000-0008-0000-0100-000003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44051" y="5048249"/>
            <a:ext cx="3867150" cy="4016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ZoneTexte 13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10668725" y="4762499"/>
            <a:ext cx="1730268" cy="2625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CH" sz="1100" b="1"/>
              <a:t>Mesure</a:t>
            </a:r>
            <a:r>
              <a:rPr lang="de-CH" sz="1100" b="1" baseline="0"/>
              <a:t> de la taille debout</a:t>
            </a:r>
            <a:endParaRPr lang="de-CH" sz="1100" b="1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439947</xdr:colOff>
      <xdr:row>19</xdr:row>
      <xdr:rowOff>0</xdr:rowOff>
    </xdr:from>
    <xdr:to>
      <xdr:col>4</xdr:col>
      <xdr:colOff>448574</xdr:colOff>
      <xdr:row>19</xdr:row>
      <xdr:rowOff>8626</xdr:rowOff>
    </xdr:to>
    <xdr:sp macro="" textlink="">
      <xdr:nvSpPr>
        <xdr:cNvPr id="3079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4597879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19</xdr:row>
      <xdr:rowOff>0</xdr:rowOff>
    </xdr:from>
    <xdr:to>
      <xdr:col>4</xdr:col>
      <xdr:colOff>457200</xdr:colOff>
      <xdr:row>19</xdr:row>
      <xdr:rowOff>8626</xdr:rowOff>
    </xdr:to>
    <xdr:sp macro="" textlink="">
      <xdr:nvSpPr>
        <xdr:cNvPr id="3080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4597879"/>
          <a:ext cx="8627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19</xdr:row>
      <xdr:rowOff>0</xdr:rowOff>
    </xdr:from>
    <xdr:to>
      <xdr:col>4</xdr:col>
      <xdr:colOff>448574</xdr:colOff>
      <xdr:row>19</xdr:row>
      <xdr:rowOff>8626</xdr:rowOff>
    </xdr:to>
    <xdr:sp macro="" textlink="">
      <xdr:nvSpPr>
        <xdr:cNvPr id="3081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4597879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19</xdr:row>
      <xdr:rowOff>0</xdr:rowOff>
    </xdr:from>
    <xdr:to>
      <xdr:col>4</xdr:col>
      <xdr:colOff>457200</xdr:colOff>
      <xdr:row>19</xdr:row>
      <xdr:rowOff>8626</xdr:rowOff>
    </xdr:to>
    <xdr:sp macro="" textlink="">
      <xdr:nvSpPr>
        <xdr:cNvPr id="3082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4597879"/>
          <a:ext cx="8627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19</xdr:row>
      <xdr:rowOff>0</xdr:rowOff>
    </xdr:from>
    <xdr:to>
      <xdr:col>4</xdr:col>
      <xdr:colOff>448574</xdr:colOff>
      <xdr:row>19</xdr:row>
      <xdr:rowOff>8626</xdr:rowOff>
    </xdr:to>
    <xdr:sp macro="" textlink="">
      <xdr:nvSpPr>
        <xdr:cNvPr id="3083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4597879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19</xdr:row>
      <xdr:rowOff>0</xdr:rowOff>
    </xdr:from>
    <xdr:to>
      <xdr:col>4</xdr:col>
      <xdr:colOff>448574</xdr:colOff>
      <xdr:row>19</xdr:row>
      <xdr:rowOff>8626</xdr:rowOff>
    </xdr:to>
    <xdr:sp macro="" textlink="">
      <xdr:nvSpPr>
        <xdr:cNvPr id="3084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4597879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19</xdr:row>
      <xdr:rowOff>0</xdr:rowOff>
    </xdr:from>
    <xdr:to>
      <xdr:col>4</xdr:col>
      <xdr:colOff>457200</xdr:colOff>
      <xdr:row>19</xdr:row>
      <xdr:rowOff>8626</xdr:rowOff>
    </xdr:to>
    <xdr:sp macro="" textlink="">
      <xdr:nvSpPr>
        <xdr:cNvPr id="3085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4597879"/>
          <a:ext cx="8627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19</xdr:row>
      <xdr:rowOff>0</xdr:rowOff>
    </xdr:from>
    <xdr:to>
      <xdr:col>4</xdr:col>
      <xdr:colOff>448574</xdr:colOff>
      <xdr:row>19</xdr:row>
      <xdr:rowOff>8626</xdr:rowOff>
    </xdr:to>
    <xdr:sp macro="" textlink="">
      <xdr:nvSpPr>
        <xdr:cNvPr id="3086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4597879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19</xdr:row>
      <xdr:rowOff>0</xdr:rowOff>
    </xdr:from>
    <xdr:to>
      <xdr:col>4</xdr:col>
      <xdr:colOff>457200</xdr:colOff>
      <xdr:row>19</xdr:row>
      <xdr:rowOff>8626</xdr:rowOff>
    </xdr:to>
    <xdr:sp macro="" textlink="">
      <xdr:nvSpPr>
        <xdr:cNvPr id="3087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4597879"/>
          <a:ext cx="8627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19</xdr:row>
      <xdr:rowOff>0</xdr:rowOff>
    </xdr:from>
    <xdr:to>
      <xdr:col>4</xdr:col>
      <xdr:colOff>448574</xdr:colOff>
      <xdr:row>19</xdr:row>
      <xdr:rowOff>8626</xdr:rowOff>
    </xdr:to>
    <xdr:sp macro="" textlink="">
      <xdr:nvSpPr>
        <xdr:cNvPr id="3088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4597879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284672</xdr:colOff>
      <xdr:row>29</xdr:row>
      <xdr:rowOff>17253</xdr:rowOff>
    </xdr:from>
    <xdr:to>
      <xdr:col>32</xdr:col>
      <xdr:colOff>146649</xdr:colOff>
      <xdr:row>52</xdr:row>
      <xdr:rowOff>69011</xdr:rowOff>
    </xdr:to>
    <xdr:sp macro="" textlink="">
      <xdr:nvSpPr>
        <xdr:cNvPr id="3089" name="AutoShape 1" descr="chrome://skype_ff_toolbar_win/content/cb_transparent_l.gif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36092921" y="6512943"/>
          <a:ext cx="4572000" cy="441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103517</xdr:colOff>
      <xdr:row>7</xdr:row>
      <xdr:rowOff>103517</xdr:rowOff>
    </xdr:to>
    <xdr:sp macro="" textlink="">
      <xdr:nvSpPr>
        <xdr:cNvPr id="3090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8626</xdr:colOff>
      <xdr:row>7</xdr:row>
      <xdr:rowOff>8626</xdr:rowOff>
    </xdr:to>
    <xdr:sp macro="" textlink="">
      <xdr:nvSpPr>
        <xdr:cNvPr id="3091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8626</xdr:colOff>
      <xdr:row>7</xdr:row>
      <xdr:rowOff>8626</xdr:rowOff>
    </xdr:to>
    <xdr:sp macro="" textlink="">
      <xdr:nvSpPr>
        <xdr:cNvPr id="3092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103517</xdr:colOff>
      <xdr:row>7</xdr:row>
      <xdr:rowOff>103517</xdr:rowOff>
    </xdr:to>
    <xdr:sp macro="" textlink="">
      <xdr:nvSpPr>
        <xdr:cNvPr id="3093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8626</xdr:colOff>
      <xdr:row>7</xdr:row>
      <xdr:rowOff>8626</xdr:rowOff>
    </xdr:to>
    <xdr:sp macro="" textlink="">
      <xdr:nvSpPr>
        <xdr:cNvPr id="3094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8626</xdr:colOff>
      <xdr:row>7</xdr:row>
      <xdr:rowOff>8626</xdr:rowOff>
    </xdr:to>
    <xdr:sp macro="" textlink="">
      <xdr:nvSpPr>
        <xdr:cNvPr id="3095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103517</xdr:colOff>
      <xdr:row>7</xdr:row>
      <xdr:rowOff>103517</xdr:rowOff>
    </xdr:to>
    <xdr:sp macro="" textlink="">
      <xdr:nvSpPr>
        <xdr:cNvPr id="3096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8626</xdr:colOff>
      <xdr:row>7</xdr:row>
      <xdr:rowOff>8626</xdr:rowOff>
    </xdr:to>
    <xdr:sp macro="" textlink="">
      <xdr:nvSpPr>
        <xdr:cNvPr id="3097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103517</xdr:colOff>
      <xdr:row>7</xdr:row>
      <xdr:rowOff>103517</xdr:rowOff>
    </xdr:to>
    <xdr:sp macro="" textlink="">
      <xdr:nvSpPr>
        <xdr:cNvPr id="3098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8626</xdr:colOff>
      <xdr:row>7</xdr:row>
      <xdr:rowOff>8626</xdr:rowOff>
    </xdr:to>
    <xdr:sp macro="" textlink="">
      <xdr:nvSpPr>
        <xdr:cNvPr id="3099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8626</xdr:colOff>
      <xdr:row>7</xdr:row>
      <xdr:rowOff>8626</xdr:rowOff>
    </xdr:to>
    <xdr:sp macro="" textlink="">
      <xdr:nvSpPr>
        <xdr:cNvPr id="3100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103517</xdr:colOff>
      <xdr:row>7</xdr:row>
      <xdr:rowOff>103517</xdr:rowOff>
    </xdr:to>
    <xdr:sp macro="" textlink="">
      <xdr:nvSpPr>
        <xdr:cNvPr id="3101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8626</xdr:colOff>
      <xdr:row>7</xdr:row>
      <xdr:rowOff>8626</xdr:rowOff>
    </xdr:to>
    <xdr:sp macro="" textlink="">
      <xdr:nvSpPr>
        <xdr:cNvPr id="3102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8626</xdr:colOff>
      <xdr:row>7</xdr:row>
      <xdr:rowOff>8626</xdr:rowOff>
    </xdr:to>
    <xdr:sp macro="" textlink="">
      <xdr:nvSpPr>
        <xdr:cNvPr id="3103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103517</xdr:colOff>
      <xdr:row>7</xdr:row>
      <xdr:rowOff>103517</xdr:rowOff>
    </xdr:to>
    <xdr:sp macro="" textlink="">
      <xdr:nvSpPr>
        <xdr:cNvPr id="3104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8626</xdr:colOff>
      <xdr:row>7</xdr:row>
      <xdr:rowOff>8626</xdr:rowOff>
    </xdr:to>
    <xdr:sp macro="" textlink="">
      <xdr:nvSpPr>
        <xdr:cNvPr id="3105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301925</xdr:colOff>
      <xdr:row>23</xdr:row>
      <xdr:rowOff>60385</xdr:rowOff>
    </xdr:to>
    <xdr:sp macro="" textlink="">
      <xdr:nvSpPr>
        <xdr:cNvPr id="3106" name="49308751" descr="https://secure-ams.adnxs.com/it?e=wqT_3QL2BIh2AgAAAwDWAAUBCN_Rxr0FELaL7_323-iKUxgAIAEqLQkAAAkCABEJBywAABlI4XoUrkcoQCEREgApEQnwgTDYkno4mAJAmAJIAlDPyMEXWPD_E2AAaMmtF3jL2wOAAQGKAQNVU0SSAQNDSEaYAaABoAHYBKgBAbABALgBAcABBMgBANABANgBAOABAPABAIoCOnVmKCdhJywgMzMyODYwLCAxNDcxMjYwODk1KTt1ZigncicsIDQ5MzA4NzUxLCAuHgDwZpIC3QEhYmlzbXh3allocTBHRU1fSXdSY1lBQ0R3X3hNd0JEZ0FRQVJJbUFKUTJKSjZXQUJnX19fX193OW9BSEFCZUFHQUFRR0lBUUdRQVFHWUFRR2dBUktvQVFPd0FRQzVBUUFBQUEJAwh3UUUJCQEBOE1rQmtyNjQzU1JBOERfWhUoHFBBXzRBRUE5DSw8bUFLS2hNeTZEcUFDQUxVQwE7CEFMMAkIsE1BQ0FjZ0NBZEFDQWRnQ0FlQUNBT2dDQVBnQ0FJQURBUS4umgIlIW9RbHZjQTbgAPChOFA4VElBUW9pb1RNdWc0LtgCrAbgAsCWH-oCC291dGxvb2suY29tgAMAiAMBkAMAmAMXoAMBqgMAsAMAuAMAwAOsAsgDANgDyJw64AMA6AMA-AMCgAQAkgQGL3V0L3YymAQAogQLODUuMy45My4xODSoBACyBAwIABABGKABINgEKAC4BADABADIBADSBAsxMC4yLjgzLjIzMdoEAggB4AQA&amp;s=370c2a12579e515030e865e73d30c564e1e075d8&amp;referrer=outlook.com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5167223"/>
          <a:ext cx="301924" cy="250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07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77</xdr:row>
      <xdr:rowOff>0</xdr:rowOff>
    </xdr:from>
    <xdr:to>
      <xdr:col>4</xdr:col>
      <xdr:colOff>448574</xdr:colOff>
      <xdr:row>77</xdr:row>
      <xdr:rowOff>8626</xdr:rowOff>
    </xdr:to>
    <xdr:sp macro="" textlink="">
      <xdr:nvSpPr>
        <xdr:cNvPr id="3108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77</xdr:row>
      <xdr:rowOff>0</xdr:rowOff>
    </xdr:from>
    <xdr:to>
      <xdr:col>4</xdr:col>
      <xdr:colOff>457200</xdr:colOff>
      <xdr:row>77</xdr:row>
      <xdr:rowOff>8626</xdr:rowOff>
    </xdr:to>
    <xdr:sp macro="" textlink="">
      <xdr:nvSpPr>
        <xdr:cNvPr id="3109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15605185"/>
          <a:ext cx="8627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10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77</xdr:row>
      <xdr:rowOff>0</xdr:rowOff>
    </xdr:from>
    <xdr:to>
      <xdr:col>4</xdr:col>
      <xdr:colOff>448574</xdr:colOff>
      <xdr:row>77</xdr:row>
      <xdr:rowOff>8626</xdr:rowOff>
    </xdr:to>
    <xdr:sp macro="" textlink="">
      <xdr:nvSpPr>
        <xdr:cNvPr id="3111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77</xdr:row>
      <xdr:rowOff>0</xdr:rowOff>
    </xdr:from>
    <xdr:to>
      <xdr:col>4</xdr:col>
      <xdr:colOff>457200</xdr:colOff>
      <xdr:row>77</xdr:row>
      <xdr:rowOff>8626</xdr:rowOff>
    </xdr:to>
    <xdr:sp macro="" textlink="">
      <xdr:nvSpPr>
        <xdr:cNvPr id="3112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15605185"/>
          <a:ext cx="8627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13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77</xdr:row>
      <xdr:rowOff>0</xdr:rowOff>
    </xdr:from>
    <xdr:to>
      <xdr:col>4</xdr:col>
      <xdr:colOff>448574</xdr:colOff>
      <xdr:row>77</xdr:row>
      <xdr:rowOff>8626</xdr:rowOff>
    </xdr:to>
    <xdr:sp macro="" textlink="">
      <xdr:nvSpPr>
        <xdr:cNvPr id="3114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15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77</xdr:row>
      <xdr:rowOff>0</xdr:rowOff>
    </xdr:from>
    <xdr:to>
      <xdr:col>4</xdr:col>
      <xdr:colOff>448574</xdr:colOff>
      <xdr:row>77</xdr:row>
      <xdr:rowOff>8626</xdr:rowOff>
    </xdr:to>
    <xdr:sp macro="" textlink="">
      <xdr:nvSpPr>
        <xdr:cNvPr id="3116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77</xdr:row>
      <xdr:rowOff>0</xdr:rowOff>
    </xdr:from>
    <xdr:to>
      <xdr:col>4</xdr:col>
      <xdr:colOff>457200</xdr:colOff>
      <xdr:row>77</xdr:row>
      <xdr:rowOff>8626</xdr:rowOff>
    </xdr:to>
    <xdr:sp macro="" textlink="">
      <xdr:nvSpPr>
        <xdr:cNvPr id="3117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15605185"/>
          <a:ext cx="8627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18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77</xdr:row>
      <xdr:rowOff>0</xdr:rowOff>
    </xdr:from>
    <xdr:to>
      <xdr:col>4</xdr:col>
      <xdr:colOff>448574</xdr:colOff>
      <xdr:row>77</xdr:row>
      <xdr:rowOff>8626</xdr:rowOff>
    </xdr:to>
    <xdr:sp macro="" textlink="">
      <xdr:nvSpPr>
        <xdr:cNvPr id="3119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77</xdr:row>
      <xdr:rowOff>0</xdr:rowOff>
    </xdr:from>
    <xdr:to>
      <xdr:col>4</xdr:col>
      <xdr:colOff>457200</xdr:colOff>
      <xdr:row>77</xdr:row>
      <xdr:rowOff>8626</xdr:rowOff>
    </xdr:to>
    <xdr:sp macro="" textlink="">
      <xdr:nvSpPr>
        <xdr:cNvPr id="3120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15605185"/>
          <a:ext cx="8627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21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77</xdr:row>
      <xdr:rowOff>0</xdr:rowOff>
    </xdr:from>
    <xdr:to>
      <xdr:col>4</xdr:col>
      <xdr:colOff>448574</xdr:colOff>
      <xdr:row>77</xdr:row>
      <xdr:rowOff>8626</xdr:rowOff>
    </xdr:to>
    <xdr:sp macro="" textlink="">
      <xdr:nvSpPr>
        <xdr:cNvPr id="3122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23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8626</xdr:colOff>
      <xdr:row>77</xdr:row>
      <xdr:rowOff>8626</xdr:rowOff>
    </xdr:to>
    <xdr:sp macro="" textlink="">
      <xdr:nvSpPr>
        <xdr:cNvPr id="3124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8626</xdr:colOff>
      <xdr:row>77</xdr:row>
      <xdr:rowOff>8626</xdr:rowOff>
    </xdr:to>
    <xdr:sp macro="" textlink="">
      <xdr:nvSpPr>
        <xdr:cNvPr id="3125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26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8626</xdr:colOff>
      <xdr:row>77</xdr:row>
      <xdr:rowOff>8626</xdr:rowOff>
    </xdr:to>
    <xdr:sp macro="" textlink="">
      <xdr:nvSpPr>
        <xdr:cNvPr id="3127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8626</xdr:colOff>
      <xdr:row>77</xdr:row>
      <xdr:rowOff>8626</xdr:rowOff>
    </xdr:to>
    <xdr:sp macro="" textlink="">
      <xdr:nvSpPr>
        <xdr:cNvPr id="3128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29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8626</xdr:colOff>
      <xdr:row>77</xdr:row>
      <xdr:rowOff>8626</xdr:rowOff>
    </xdr:to>
    <xdr:sp macro="" textlink="">
      <xdr:nvSpPr>
        <xdr:cNvPr id="3130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31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8626</xdr:colOff>
      <xdr:row>77</xdr:row>
      <xdr:rowOff>8626</xdr:rowOff>
    </xdr:to>
    <xdr:sp macro="" textlink="">
      <xdr:nvSpPr>
        <xdr:cNvPr id="3132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8626</xdr:colOff>
      <xdr:row>77</xdr:row>
      <xdr:rowOff>8626</xdr:rowOff>
    </xdr:to>
    <xdr:sp macro="" textlink="">
      <xdr:nvSpPr>
        <xdr:cNvPr id="3133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34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8626</xdr:colOff>
      <xdr:row>77</xdr:row>
      <xdr:rowOff>8626</xdr:rowOff>
    </xdr:to>
    <xdr:sp macro="" textlink="">
      <xdr:nvSpPr>
        <xdr:cNvPr id="3135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8626</xdr:colOff>
      <xdr:row>77</xdr:row>
      <xdr:rowOff>8626</xdr:rowOff>
    </xdr:to>
    <xdr:sp macro="" textlink="">
      <xdr:nvSpPr>
        <xdr:cNvPr id="3136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37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8626</xdr:colOff>
      <xdr:row>77</xdr:row>
      <xdr:rowOff>8626</xdr:rowOff>
    </xdr:to>
    <xdr:sp macro="" textlink="">
      <xdr:nvSpPr>
        <xdr:cNvPr id="3138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103517</xdr:colOff>
      <xdr:row>98</xdr:row>
      <xdr:rowOff>103517</xdr:rowOff>
    </xdr:to>
    <xdr:sp macro="" textlink="">
      <xdr:nvSpPr>
        <xdr:cNvPr id="3139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8626</xdr:colOff>
      <xdr:row>98</xdr:row>
      <xdr:rowOff>8626</xdr:rowOff>
    </xdr:to>
    <xdr:sp macro="" textlink="">
      <xdr:nvSpPr>
        <xdr:cNvPr id="3140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8626</xdr:colOff>
      <xdr:row>98</xdr:row>
      <xdr:rowOff>8626</xdr:rowOff>
    </xdr:to>
    <xdr:sp macro="" textlink="">
      <xdr:nvSpPr>
        <xdr:cNvPr id="3141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103517</xdr:colOff>
      <xdr:row>98</xdr:row>
      <xdr:rowOff>103517</xdr:rowOff>
    </xdr:to>
    <xdr:sp macro="" textlink="">
      <xdr:nvSpPr>
        <xdr:cNvPr id="3142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8626</xdr:colOff>
      <xdr:row>98</xdr:row>
      <xdr:rowOff>8626</xdr:rowOff>
    </xdr:to>
    <xdr:sp macro="" textlink="">
      <xdr:nvSpPr>
        <xdr:cNvPr id="3143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8626</xdr:colOff>
      <xdr:row>98</xdr:row>
      <xdr:rowOff>8626</xdr:rowOff>
    </xdr:to>
    <xdr:sp macro="" textlink="">
      <xdr:nvSpPr>
        <xdr:cNvPr id="3144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103517</xdr:colOff>
      <xdr:row>98</xdr:row>
      <xdr:rowOff>103517</xdr:rowOff>
    </xdr:to>
    <xdr:sp macro="" textlink="">
      <xdr:nvSpPr>
        <xdr:cNvPr id="3145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8626</xdr:colOff>
      <xdr:row>98</xdr:row>
      <xdr:rowOff>8626</xdr:rowOff>
    </xdr:to>
    <xdr:sp macro="" textlink="">
      <xdr:nvSpPr>
        <xdr:cNvPr id="3146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103517</xdr:colOff>
      <xdr:row>98</xdr:row>
      <xdr:rowOff>103517</xdr:rowOff>
    </xdr:to>
    <xdr:sp macro="" textlink="">
      <xdr:nvSpPr>
        <xdr:cNvPr id="3147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8626</xdr:colOff>
      <xdr:row>98</xdr:row>
      <xdr:rowOff>8626</xdr:rowOff>
    </xdr:to>
    <xdr:sp macro="" textlink="">
      <xdr:nvSpPr>
        <xdr:cNvPr id="3148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8626</xdr:colOff>
      <xdr:row>98</xdr:row>
      <xdr:rowOff>8626</xdr:rowOff>
    </xdr:to>
    <xdr:sp macro="" textlink="">
      <xdr:nvSpPr>
        <xdr:cNvPr id="3149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103517</xdr:colOff>
      <xdr:row>98</xdr:row>
      <xdr:rowOff>103517</xdr:rowOff>
    </xdr:to>
    <xdr:sp macro="" textlink="">
      <xdr:nvSpPr>
        <xdr:cNvPr id="3150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8626</xdr:colOff>
      <xdr:row>98</xdr:row>
      <xdr:rowOff>8626</xdr:rowOff>
    </xdr:to>
    <xdr:sp macro="" textlink="">
      <xdr:nvSpPr>
        <xdr:cNvPr id="3151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8626</xdr:colOff>
      <xdr:row>98</xdr:row>
      <xdr:rowOff>8626</xdr:rowOff>
    </xdr:to>
    <xdr:sp macro="" textlink="">
      <xdr:nvSpPr>
        <xdr:cNvPr id="3152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103517</xdr:colOff>
      <xdr:row>98</xdr:row>
      <xdr:rowOff>103517</xdr:rowOff>
    </xdr:to>
    <xdr:sp macro="" textlink="">
      <xdr:nvSpPr>
        <xdr:cNvPr id="3153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8626</xdr:colOff>
      <xdr:row>98</xdr:row>
      <xdr:rowOff>8626</xdr:rowOff>
    </xdr:to>
    <xdr:sp macro="" textlink="">
      <xdr:nvSpPr>
        <xdr:cNvPr id="3154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301925</xdr:colOff>
      <xdr:row>96</xdr:row>
      <xdr:rowOff>25879</xdr:rowOff>
    </xdr:to>
    <xdr:sp macro="" textlink="">
      <xdr:nvSpPr>
        <xdr:cNvPr id="3155" name="49308751" descr="https://secure-ams.adnxs.com/it?e=wqT_3QL2BIh2AgAAAwDWAAUBCN_Rxr0FELaL7_323-iKUxgAIAEqLQkAAAkCABEJBywAABlI4XoUrkcoQCEREgApEQnwgTDYkno4mAJAmAJIAlDPyMEXWPD_E2AAaMmtF3jL2wOAAQGKAQNVU0SSAQNDSEaYAaABoAHYBKgBAbABALgBAcABBMgBANABANgBAOABAPABAIoCOnVmKCdhJywgMzMyODYwLCAxNDcxMjYwODk1KTt1ZigncicsIDQ5MzA4NzUxLCAuHgDwZpIC3QEhYmlzbXh3allocTBHRU1fSXdSY1lBQ0R3X3hNd0JEZ0FRQVJJbUFKUTJKSjZXQUJnX19fX193OW9BSEFCZUFHQUFRR0lBUUdRQVFHWUFRR2dBUktvQVFPd0FRQzVBUUFBQUEJAwh3UUUJCQEBOE1rQmtyNjQzU1JBOERfWhUoHFBBXzRBRUE5DSw8bUFLS2hNeTZEcUFDQUxVQwE7CEFMMAkIsE1BQ0FjZ0NBZEFDQWRnQ0FlQUNBT2dDQVBnQ0FJQURBUS4umgIlIW9RbHZjQTbgAPChOFA4VElBUW9pb1RNdWc0LtgCrAbgAsCWH-oCC291dGxvb2suY29tgAMAiAMBkAMAmAMXoAMBqgMAsAMAuAMAwAOsAsgDANgDyJw64AMA6AMA-AMCgAQAkgQGL3V0L3YymAQAogQLODUuMy45My4xODSoBACyBAwIABABGKABINgEKAC4BADABADIBADSBAsxMC4yLjgzLjIzMdoEAggB4AQA&amp;s=370c2a12579e515030e865e73d30c564e1e075d8&amp;referrer=outlook.com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021245"/>
          <a:ext cx="301924" cy="21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26</xdr:row>
      <xdr:rowOff>0</xdr:rowOff>
    </xdr:from>
    <xdr:to>
      <xdr:col>4</xdr:col>
      <xdr:colOff>448574</xdr:colOff>
      <xdr:row>26</xdr:row>
      <xdr:rowOff>8626</xdr:rowOff>
    </xdr:to>
    <xdr:sp macro="" textlink="">
      <xdr:nvSpPr>
        <xdr:cNvPr id="3156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5926347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26</xdr:row>
      <xdr:rowOff>0</xdr:rowOff>
    </xdr:from>
    <xdr:to>
      <xdr:col>4</xdr:col>
      <xdr:colOff>457200</xdr:colOff>
      <xdr:row>26</xdr:row>
      <xdr:rowOff>8626</xdr:rowOff>
    </xdr:to>
    <xdr:sp macro="" textlink="">
      <xdr:nvSpPr>
        <xdr:cNvPr id="3157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5926347"/>
          <a:ext cx="8627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26</xdr:row>
      <xdr:rowOff>0</xdr:rowOff>
    </xdr:from>
    <xdr:to>
      <xdr:col>4</xdr:col>
      <xdr:colOff>448574</xdr:colOff>
      <xdr:row>26</xdr:row>
      <xdr:rowOff>8626</xdr:rowOff>
    </xdr:to>
    <xdr:sp macro="" textlink="">
      <xdr:nvSpPr>
        <xdr:cNvPr id="3158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5926347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26</xdr:row>
      <xdr:rowOff>0</xdr:rowOff>
    </xdr:from>
    <xdr:to>
      <xdr:col>4</xdr:col>
      <xdr:colOff>457200</xdr:colOff>
      <xdr:row>26</xdr:row>
      <xdr:rowOff>8626</xdr:rowOff>
    </xdr:to>
    <xdr:sp macro="" textlink="">
      <xdr:nvSpPr>
        <xdr:cNvPr id="3159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5926347"/>
          <a:ext cx="8627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26</xdr:row>
      <xdr:rowOff>0</xdr:rowOff>
    </xdr:from>
    <xdr:to>
      <xdr:col>4</xdr:col>
      <xdr:colOff>448574</xdr:colOff>
      <xdr:row>26</xdr:row>
      <xdr:rowOff>8626</xdr:rowOff>
    </xdr:to>
    <xdr:sp macro="" textlink="">
      <xdr:nvSpPr>
        <xdr:cNvPr id="3160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5926347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26</xdr:row>
      <xdr:rowOff>0</xdr:rowOff>
    </xdr:from>
    <xdr:to>
      <xdr:col>4</xdr:col>
      <xdr:colOff>448574</xdr:colOff>
      <xdr:row>26</xdr:row>
      <xdr:rowOff>8626</xdr:rowOff>
    </xdr:to>
    <xdr:sp macro="" textlink="">
      <xdr:nvSpPr>
        <xdr:cNvPr id="3161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5926347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26</xdr:row>
      <xdr:rowOff>0</xdr:rowOff>
    </xdr:from>
    <xdr:to>
      <xdr:col>4</xdr:col>
      <xdr:colOff>457200</xdr:colOff>
      <xdr:row>26</xdr:row>
      <xdr:rowOff>8626</xdr:rowOff>
    </xdr:to>
    <xdr:sp macro="" textlink="">
      <xdr:nvSpPr>
        <xdr:cNvPr id="3162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5926347"/>
          <a:ext cx="8627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26</xdr:row>
      <xdr:rowOff>0</xdr:rowOff>
    </xdr:from>
    <xdr:to>
      <xdr:col>4</xdr:col>
      <xdr:colOff>448574</xdr:colOff>
      <xdr:row>26</xdr:row>
      <xdr:rowOff>8626</xdr:rowOff>
    </xdr:to>
    <xdr:sp macro="" textlink="">
      <xdr:nvSpPr>
        <xdr:cNvPr id="3163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5926347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26</xdr:row>
      <xdr:rowOff>0</xdr:rowOff>
    </xdr:from>
    <xdr:to>
      <xdr:col>4</xdr:col>
      <xdr:colOff>457200</xdr:colOff>
      <xdr:row>26</xdr:row>
      <xdr:rowOff>8626</xdr:rowOff>
    </xdr:to>
    <xdr:sp macro="" textlink="">
      <xdr:nvSpPr>
        <xdr:cNvPr id="3164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5926347"/>
          <a:ext cx="8627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26</xdr:row>
      <xdr:rowOff>0</xdr:rowOff>
    </xdr:from>
    <xdr:to>
      <xdr:col>4</xdr:col>
      <xdr:colOff>448574</xdr:colOff>
      <xdr:row>26</xdr:row>
      <xdr:rowOff>8626</xdr:rowOff>
    </xdr:to>
    <xdr:sp macro="" textlink="">
      <xdr:nvSpPr>
        <xdr:cNvPr id="3165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5926347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B1:V48"/>
  <sheetViews>
    <sheetView showGridLines="0" workbookViewId="0"/>
  </sheetViews>
  <sheetFormatPr defaultColWidth="11.42578125" defaultRowHeight="12.6"/>
  <cols>
    <col min="1" max="1" width="3.140625" customWidth="1"/>
  </cols>
  <sheetData>
    <row r="1" spans="2:22" ht="14.45">
      <c r="V1" s="1"/>
    </row>
    <row r="2" spans="2:22" ht="21"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V2" s="1"/>
    </row>
    <row r="3" spans="2:22" ht="14.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V3" s="1"/>
    </row>
    <row r="4" spans="2:22" ht="15.6">
      <c r="B4" s="2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V4" s="1"/>
    </row>
    <row r="5" spans="2:22" ht="14.4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V5" s="1"/>
    </row>
    <row r="6" spans="2:22" ht="15.6">
      <c r="B6" s="10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V6" s="1"/>
    </row>
    <row r="7" spans="2:22" ht="14.45">
      <c r="B7" s="9" t="s">
        <v>3</v>
      </c>
      <c r="C7" s="6" t="s">
        <v>4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"/>
      <c r="Q7" s="1"/>
      <c r="R7" s="1"/>
      <c r="S7" s="1"/>
      <c r="T7" s="1"/>
      <c r="V7" s="1"/>
    </row>
    <row r="8" spans="2:22" ht="14.45">
      <c r="B8" s="9" t="s">
        <v>5</v>
      </c>
      <c r="C8" s="6" t="s">
        <v>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"/>
      <c r="Q8" s="1"/>
      <c r="R8" s="1"/>
      <c r="S8" s="1"/>
      <c r="T8" s="1"/>
      <c r="V8" s="1"/>
    </row>
    <row r="9" spans="2:22" ht="14.45">
      <c r="B9" s="9" t="s">
        <v>7</v>
      </c>
      <c r="C9" s="6" t="s">
        <v>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"/>
      <c r="Q9" s="1"/>
      <c r="R9" s="1"/>
      <c r="S9" s="1"/>
      <c r="T9" s="1"/>
      <c r="V9" s="1"/>
    </row>
    <row r="10" spans="2:22" ht="14.45">
      <c r="B10" s="9" t="s">
        <v>9</v>
      </c>
      <c r="C10" s="6" t="s">
        <v>10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"/>
      <c r="Q10" s="1"/>
      <c r="R10" s="1"/>
      <c r="S10" s="1"/>
      <c r="T10" s="1"/>
      <c r="V10" s="1"/>
    </row>
    <row r="11" spans="2:22" ht="14.45">
      <c r="B11" s="9" t="s">
        <v>11</v>
      </c>
      <c r="C11" s="6" t="s">
        <v>12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"/>
      <c r="Q11" s="1"/>
      <c r="R11" s="1"/>
      <c r="S11" s="1"/>
      <c r="T11" s="1"/>
      <c r="V11" s="1"/>
    </row>
    <row r="12" spans="2:22" ht="14.45">
      <c r="B12" s="6"/>
      <c r="C12" s="6" t="s">
        <v>13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"/>
      <c r="Q12" s="1"/>
      <c r="R12" s="1"/>
      <c r="S12" s="1"/>
      <c r="T12" s="1"/>
      <c r="V12" s="1"/>
    </row>
    <row r="13" spans="2:22" ht="14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V13" s="1"/>
    </row>
    <row r="14" spans="2:22" ht="14.4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V14" s="1"/>
    </row>
    <row r="15" spans="2:22" ht="14.4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V15" s="1"/>
    </row>
    <row r="16" spans="2:22" ht="15.6">
      <c r="B16" s="11" t="s">
        <v>14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"/>
      <c r="Q16" s="1"/>
      <c r="R16" s="1"/>
      <c r="S16" s="1"/>
      <c r="T16" s="1"/>
      <c r="V16" s="1"/>
    </row>
    <row r="17" spans="2:22" ht="14.45">
      <c r="B17" s="7" t="s">
        <v>15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"/>
      <c r="Q17" s="1"/>
      <c r="R17" s="1"/>
      <c r="S17" s="1"/>
      <c r="T17" s="1"/>
      <c r="V17" s="1"/>
    </row>
    <row r="18" spans="2:22" ht="14.45">
      <c r="B18" s="7" t="s">
        <v>16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"/>
      <c r="Q18" s="1"/>
      <c r="R18" s="1"/>
      <c r="S18" s="1"/>
      <c r="T18" s="1"/>
      <c r="V18" s="1"/>
    </row>
    <row r="19" spans="2:22" ht="14.4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"/>
      <c r="Q19" s="1"/>
      <c r="R19" s="1"/>
      <c r="S19" s="1"/>
      <c r="T19" s="1"/>
      <c r="V19" s="1"/>
    </row>
    <row r="20" spans="2:22" ht="14.45">
      <c r="B20" s="8" t="s">
        <v>3</v>
      </c>
      <c r="C20" s="7" t="s">
        <v>17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"/>
      <c r="Q20" s="1"/>
      <c r="R20" s="1"/>
      <c r="S20" s="1"/>
      <c r="T20" s="1"/>
      <c r="V20" s="1"/>
    </row>
    <row r="21" spans="2:22" ht="14.45">
      <c r="B21" s="8" t="s">
        <v>5</v>
      </c>
      <c r="C21" s="7" t="s">
        <v>18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"/>
      <c r="Q21" s="1"/>
      <c r="R21" s="1"/>
      <c r="S21" s="1"/>
      <c r="T21" s="1"/>
      <c r="V21" s="1"/>
    </row>
    <row r="22" spans="2:22" ht="14.45">
      <c r="B22" s="8" t="s">
        <v>7</v>
      </c>
      <c r="C22" s="7" t="s">
        <v>19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"/>
      <c r="Q22" s="1"/>
      <c r="R22" s="1"/>
      <c r="S22" s="1"/>
      <c r="T22" s="1"/>
      <c r="V22" s="1"/>
    </row>
    <row r="23" spans="2:22" ht="14.45">
      <c r="B23" s="8" t="s">
        <v>9</v>
      </c>
      <c r="C23" s="7" t="s">
        <v>20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"/>
      <c r="Q23" s="1"/>
      <c r="R23" s="1"/>
      <c r="S23" s="1"/>
      <c r="T23" s="1"/>
      <c r="V23" s="1"/>
    </row>
    <row r="24" spans="2:22" ht="14.45">
      <c r="B24" s="8" t="s">
        <v>11</v>
      </c>
      <c r="C24" s="7" t="s">
        <v>21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"/>
      <c r="Q24" s="1"/>
      <c r="R24" s="1"/>
      <c r="S24" s="1"/>
      <c r="T24" s="1"/>
      <c r="V24" s="1"/>
    </row>
    <row r="25" spans="2:22" ht="14.45">
      <c r="B25" s="8" t="s">
        <v>22</v>
      </c>
      <c r="C25" s="7" t="s">
        <v>23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"/>
      <c r="Q25" s="1"/>
      <c r="R25" s="1"/>
      <c r="S25" s="1"/>
      <c r="T25" s="1"/>
      <c r="V25" s="1"/>
    </row>
    <row r="26" spans="2:22" ht="14.45">
      <c r="B26" s="8" t="s">
        <v>24</v>
      </c>
      <c r="C26" s="7" t="s">
        <v>25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"/>
      <c r="Q26" s="1"/>
      <c r="R26" s="1"/>
      <c r="S26" s="1"/>
      <c r="T26" s="1"/>
      <c r="V26" s="1"/>
    </row>
    <row r="27" spans="2:22" ht="14.45">
      <c r="B27" s="7"/>
      <c r="C27" s="7" t="s">
        <v>26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"/>
      <c r="Q27" s="1"/>
      <c r="R27" s="1"/>
      <c r="S27" s="1"/>
      <c r="T27" s="1"/>
      <c r="V27" s="1"/>
    </row>
    <row r="28" spans="2:22" ht="14.4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"/>
      <c r="Q28" s="1"/>
      <c r="R28" s="1"/>
      <c r="S28" s="1"/>
      <c r="T28" s="1"/>
      <c r="V28" s="1"/>
    </row>
    <row r="29" spans="2:22" ht="15.6">
      <c r="B29" s="11" t="s">
        <v>27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"/>
      <c r="Q29" s="1"/>
      <c r="R29" s="1"/>
      <c r="S29" s="1"/>
      <c r="T29" s="1"/>
      <c r="V29" s="1"/>
    </row>
    <row r="30" spans="2:22" ht="14.45">
      <c r="B30" s="7" t="s">
        <v>28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"/>
      <c r="Q30" s="1"/>
      <c r="R30" s="1"/>
      <c r="S30" s="1"/>
      <c r="T30" s="1"/>
      <c r="V30" s="1"/>
    </row>
    <row r="31" spans="2:22" ht="14.4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"/>
      <c r="Q31" s="1"/>
      <c r="R31" s="1"/>
      <c r="S31" s="1"/>
      <c r="T31" s="1"/>
      <c r="V31" s="1"/>
    </row>
    <row r="32" spans="2:22" ht="14.45">
      <c r="B32" s="8" t="s">
        <v>3</v>
      </c>
      <c r="C32" s="7" t="s">
        <v>29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"/>
      <c r="Q32" s="1"/>
      <c r="R32" s="1"/>
      <c r="S32" s="1"/>
      <c r="T32" s="1"/>
      <c r="V32" s="1"/>
    </row>
    <row r="33" spans="2:22" ht="14.45">
      <c r="B33" s="8" t="s">
        <v>5</v>
      </c>
      <c r="C33" s="7" t="s">
        <v>30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"/>
      <c r="Q33" s="1"/>
      <c r="R33" s="1"/>
      <c r="S33" s="1"/>
      <c r="T33" s="1"/>
      <c r="V33" s="1"/>
    </row>
    <row r="34" spans="2:22" ht="14.45">
      <c r="B34" s="8"/>
      <c r="C34" s="7" t="s">
        <v>31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"/>
      <c r="Q34" s="1"/>
      <c r="R34" s="1"/>
      <c r="S34" s="1"/>
      <c r="T34" s="1"/>
      <c r="V34" s="1"/>
    </row>
    <row r="35" spans="2:22" ht="14.45">
      <c r="B35" s="8" t="s">
        <v>7</v>
      </c>
      <c r="C35" s="7" t="s">
        <v>32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"/>
      <c r="Q35" s="1"/>
      <c r="R35" s="1"/>
      <c r="S35" s="1"/>
      <c r="T35" s="1"/>
      <c r="V35" s="1"/>
    </row>
    <row r="36" spans="2:22" ht="14.45">
      <c r="B36" s="8" t="s">
        <v>9</v>
      </c>
      <c r="C36" s="7" t="s">
        <v>21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"/>
      <c r="Q36" s="1"/>
      <c r="R36" s="1"/>
      <c r="S36" s="1"/>
      <c r="T36" s="1"/>
      <c r="V36" s="1"/>
    </row>
    <row r="37" spans="2:22" ht="14.45">
      <c r="B37" s="8" t="s">
        <v>11</v>
      </c>
      <c r="C37" s="7" t="s">
        <v>33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"/>
      <c r="Q37" s="1"/>
      <c r="R37" s="1"/>
      <c r="S37" s="1"/>
      <c r="T37" s="1"/>
      <c r="V37" s="1"/>
    </row>
    <row r="38" spans="2:22" ht="14.45">
      <c r="B38" s="8" t="s">
        <v>22</v>
      </c>
      <c r="C38" s="7" t="s">
        <v>25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"/>
      <c r="Q38" s="1"/>
      <c r="R38" s="1"/>
      <c r="S38" s="1"/>
      <c r="T38" s="1"/>
      <c r="V38" s="1"/>
    </row>
    <row r="39" spans="2:22" ht="14.45">
      <c r="B39" s="8"/>
      <c r="C39" s="7" t="s">
        <v>26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"/>
      <c r="Q39" s="1"/>
      <c r="R39" s="1"/>
      <c r="S39" s="1"/>
      <c r="T39" s="1"/>
      <c r="V39" s="1"/>
    </row>
    <row r="40" spans="2:22" ht="14.45"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V40" s="1"/>
    </row>
    <row r="41" spans="2:22" ht="14.45">
      <c r="B41" s="5" t="s">
        <v>34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V41" s="1"/>
    </row>
    <row r="42" spans="2:22" ht="14.45">
      <c r="B42" s="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V42" s="1"/>
    </row>
    <row r="43" spans="2:22" ht="15.6">
      <c r="B43" s="51" t="s">
        <v>35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1"/>
      <c r="Q43" s="1"/>
      <c r="R43" s="1"/>
      <c r="S43" s="1"/>
      <c r="T43" s="1"/>
      <c r="V43" s="1"/>
    </row>
    <row r="44" spans="2:22" ht="14.45">
      <c r="B44" s="54" t="s">
        <v>3</v>
      </c>
      <c r="C44" s="55" t="s">
        <v>36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1"/>
      <c r="Q44" s="1"/>
      <c r="R44" s="1"/>
      <c r="S44" s="1"/>
      <c r="T44" s="1"/>
      <c r="V44" s="1"/>
    </row>
    <row r="45" spans="2:22" ht="14.45">
      <c r="B45" s="54" t="s">
        <v>5</v>
      </c>
      <c r="C45" s="52" t="s">
        <v>37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1"/>
      <c r="Q45" s="1"/>
      <c r="R45" s="1"/>
      <c r="S45" s="1"/>
      <c r="T45" s="1"/>
      <c r="V45" s="1"/>
    </row>
    <row r="46" spans="2:22" ht="14.45">
      <c r="B46" s="53" t="s">
        <v>7</v>
      </c>
      <c r="C46" s="52" t="s">
        <v>38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1"/>
      <c r="Q46" s="1"/>
      <c r="R46" s="1"/>
      <c r="S46" s="1"/>
      <c r="T46" s="1"/>
      <c r="V46" s="1"/>
    </row>
    <row r="47" spans="2:22" ht="14.45">
      <c r="B47" s="57" t="s">
        <v>9</v>
      </c>
      <c r="C47" s="52" t="s">
        <v>39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2:22" ht="14.45">
      <c r="B48" s="50"/>
      <c r="C48" s="1"/>
    </row>
  </sheetData>
  <sheetProtection algorithmName="SHA-512" hashValue="AGJbiNRzH1pp+yMzr++RfxUGxXr8gjDTOdvXJYOb+QT7R3sT7FBZG/VTcPeZhUFSv6sEZGkBkkULFvOMrTXywA==" saltValue="94MG4/x0EGKoACVcLu6sFA==" spinCount="100000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/>
  <dimension ref="B1:S48"/>
  <sheetViews>
    <sheetView showGridLines="0" workbookViewId="0"/>
  </sheetViews>
  <sheetFormatPr defaultColWidth="11.42578125" defaultRowHeight="12.6"/>
  <cols>
    <col min="1" max="1" width="3.7109375" customWidth="1"/>
  </cols>
  <sheetData>
    <row r="1" spans="2:19" ht="16.5" customHeight="1"/>
    <row r="2" spans="2:19" ht="21">
      <c r="B2" s="3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4.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15.6">
      <c r="B4" s="2" t="s">
        <v>41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4.4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19" ht="15.6">
      <c r="B6" s="10" t="s">
        <v>42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"/>
      <c r="O6" s="1"/>
      <c r="P6" s="1"/>
      <c r="Q6" s="1"/>
      <c r="R6" s="1"/>
      <c r="S6" s="1"/>
    </row>
    <row r="7" spans="2:19" ht="14.45">
      <c r="B7" s="6" t="s">
        <v>43</v>
      </c>
      <c r="C7" s="6" t="s">
        <v>44</v>
      </c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1"/>
      <c r="P7" s="1"/>
      <c r="Q7" s="1"/>
      <c r="R7" s="1"/>
      <c r="S7" s="1"/>
    </row>
    <row r="8" spans="2:19" ht="14.45">
      <c r="B8" s="6" t="s">
        <v>45</v>
      </c>
      <c r="C8" s="6" t="s">
        <v>46</v>
      </c>
      <c r="D8" s="6"/>
      <c r="E8" s="6"/>
      <c r="F8" s="6"/>
      <c r="G8" s="6"/>
      <c r="H8" s="6"/>
      <c r="I8" s="6"/>
      <c r="J8" s="6"/>
      <c r="K8" s="6"/>
      <c r="L8" s="6"/>
      <c r="M8" s="6"/>
      <c r="N8" s="1"/>
      <c r="O8" s="1"/>
      <c r="P8" s="1"/>
      <c r="Q8" s="1"/>
      <c r="R8" s="1"/>
      <c r="S8" s="1"/>
    </row>
    <row r="9" spans="2:19" ht="14.45">
      <c r="B9" s="6" t="s">
        <v>47</v>
      </c>
      <c r="C9" s="6" t="s">
        <v>48</v>
      </c>
      <c r="D9" s="6"/>
      <c r="E9" s="6"/>
      <c r="F9" s="6"/>
      <c r="G9" s="6"/>
      <c r="H9" s="6"/>
      <c r="I9" s="6"/>
      <c r="J9" s="6"/>
      <c r="K9" s="6"/>
      <c r="L9" s="6"/>
      <c r="M9" s="6"/>
      <c r="N9" s="1"/>
      <c r="O9" s="1"/>
      <c r="P9" s="1"/>
      <c r="Q9" s="1"/>
      <c r="R9" s="1"/>
      <c r="S9" s="1"/>
    </row>
    <row r="10" spans="2:19" ht="14.45">
      <c r="B10" s="6" t="s">
        <v>49</v>
      </c>
      <c r="C10" s="6" t="s">
        <v>50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1"/>
      <c r="O10" s="1"/>
      <c r="P10" s="1"/>
      <c r="Q10" s="1"/>
      <c r="R10" s="1"/>
      <c r="S10" s="1"/>
    </row>
    <row r="11" spans="2:19" ht="14.45">
      <c r="B11" s="6" t="s">
        <v>51</v>
      </c>
      <c r="C11" s="6" t="s">
        <v>52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1"/>
      <c r="O11" s="1"/>
      <c r="P11" s="1"/>
      <c r="Q11" s="1"/>
      <c r="R11" s="1"/>
      <c r="S11" s="1"/>
    </row>
    <row r="12" spans="2:19" ht="14.45">
      <c r="B12" s="6"/>
      <c r="C12" s="6" t="s">
        <v>53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1"/>
      <c r="O12" s="1"/>
      <c r="P12" s="1"/>
      <c r="Q12" s="1"/>
      <c r="R12" s="1"/>
      <c r="S12" s="1"/>
    </row>
    <row r="13" spans="2:19" ht="14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4.4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4.4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5.6">
      <c r="B16" s="11" t="s">
        <v>54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"/>
      <c r="P16" s="1"/>
      <c r="Q16" s="1"/>
      <c r="R16" s="1"/>
      <c r="S16" s="1"/>
    </row>
    <row r="17" spans="2:19" ht="14.45">
      <c r="B17" s="7" t="s">
        <v>55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"/>
      <c r="P17" s="1"/>
      <c r="Q17" s="1"/>
      <c r="R17" s="1"/>
      <c r="S17" s="1"/>
    </row>
    <row r="18" spans="2:19" ht="14.45">
      <c r="B18" s="7" t="s">
        <v>56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"/>
      <c r="P18" s="1"/>
      <c r="Q18" s="1"/>
      <c r="R18" s="1"/>
      <c r="S18" s="1"/>
    </row>
    <row r="19" spans="2:19" ht="14.4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"/>
      <c r="P19" s="1"/>
      <c r="Q19" s="1"/>
      <c r="R19" s="1"/>
      <c r="S19" s="1"/>
    </row>
    <row r="20" spans="2:19" ht="14.45">
      <c r="B20" s="7" t="s">
        <v>57</v>
      </c>
      <c r="C20" s="7" t="s">
        <v>58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"/>
      <c r="P20" s="1"/>
      <c r="Q20" s="1"/>
      <c r="R20" s="1"/>
      <c r="S20" s="1"/>
    </row>
    <row r="21" spans="2:19" ht="14.45">
      <c r="B21" s="7" t="s">
        <v>59</v>
      </c>
      <c r="C21" s="7" t="s">
        <v>60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"/>
      <c r="P21" s="1"/>
      <c r="Q21" s="1"/>
      <c r="R21" s="1"/>
      <c r="S21" s="1"/>
    </row>
    <row r="22" spans="2:19" ht="14.45">
      <c r="B22" s="7" t="s">
        <v>61</v>
      </c>
      <c r="C22" s="7" t="s">
        <v>62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"/>
      <c r="P22" s="1"/>
      <c r="Q22" s="1"/>
      <c r="R22" s="1"/>
      <c r="S22" s="1"/>
    </row>
    <row r="23" spans="2:19" ht="14.45">
      <c r="B23" s="7" t="s">
        <v>63</v>
      </c>
      <c r="C23" s="7" t="s">
        <v>64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"/>
      <c r="P23" s="1"/>
      <c r="Q23" s="1"/>
      <c r="R23" s="1"/>
      <c r="S23" s="1"/>
    </row>
    <row r="24" spans="2:19" ht="14.45">
      <c r="B24" s="7" t="s">
        <v>65</v>
      </c>
      <c r="C24" s="7" t="s">
        <v>66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"/>
      <c r="P24" s="1"/>
      <c r="Q24" s="1"/>
      <c r="R24" s="1"/>
      <c r="S24" s="1"/>
    </row>
    <row r="25" spans="2:19" ht="14.45">
      <c r="B25" s="7" t="s">
        <v>67</v>
      </c>
      <c r="C25" s="7" t="s">
        <v>68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"/>
      <c r="P25" s="1"/>
      <c r="Q25" s="1"/>
      <c r="R25" s="1"/>
      <c r="S25" s="1"/>
    </row>
    <row r="26" spans="2:19" ht="14.45">
      <c r="B26" s="7" t="s">
        <v>69</v>
      </c>
      <c r="C26" s="7" t="s">
        <v>70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"/>
      <c r="P26" s="1"/>
      <c r="Q26" s="1"/>
      <c r="R26" s="1"/>
      <c r="S26" s="1"/>
    </row>
    <row r="27" spans="2:19" ht="14.45">
      <c r="B27" s="7"/>
      <c r="C27" s="7" t="s">
        <v>71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"/>
      <c r="P27" s="1"/>
      <c r="Q27" s="1"/>
      <c r="R27" s="1"/>
      <c r="S27" s="1"/>
    </row>
    <row r="28" spans="2:19" ht="14.4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"/>
      <c r="P28" s="1"/>
      <c r="Q28" s="1"/>
      <c r="R28" s="1"/>
      <c r="S28" s="1"/>
    </row>
    <row r="29" spans="2:19" ht="14.4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"/>
      <c r="P29" s="1"/>
      <c r="Q29" s="1"/>
      <c r="R29" s="1"/>
      <c r="S29" s="1"/>
    </row>
    <row r="30" spans="2:19" ht="15.6">
      <c r="B30" s="11" t="s">
        <v>72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/>
      <c r="P30" s="1"/>
      <c r="Q30" s="1"/>
      <c r="R30" s="1"/>
      <c r="S30" s="1"/>
    </row>
    <row r="31" spans="2:19" ht="14.45">
      <c r="B31" s="7" t="s">
        <v>73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/>
      <c r="P31" s="1"/>
      <c r="Q31" s="1"/>
      <c r="R31" s="1"/>
      <c r="S31" s="1"/>
    </row>
    <row r="32" spans="2:19" ht="14.4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/>
      <c r="P32" s="1"/>
      <c r="Q32" s="1"/>
      <c r="R32" s="1"/>
      <c r="S32" s="1"/>
    </row>
    <row r="33" spans="2:19" ht="14.45">
      <c r="B33" s="7" t="s">
        <v>74</v>
      </c>
      <c r="C33" s="7" t="s">
        <v>75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/>
      <c r="P33" s="1"/>
      <c r="Q33" s="1"/>
      <c r="R33" s="1"/>
      <c r="S33" s="1"/>
    </row>
    <row r="34" spans="2:19" ht="14.45">
      <c r="B34" s="7" t="s">
        <v>76</v>
      </c>
      <c r="C34" s="7" t="s">
        <v>77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"/>
      <c r="P34" s="1"/>
      <c r="Q34" s="1"/>
      <c r="R34" s="1"/>
      <c r="S34" s="1"/>
    </row>
    <row r="35" spans="2:19" ht="14.45">
      <c r="B35" s="7"/>
      <c r="C35" s="7" t="s">
        <v>78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/>
      <c r="P35" s="1"/>
      <c r="Q35" s="1"/>
      <c r="R35" s="1"/>
      <c r="S35" s="1"/>
    </row>
    <row r="36" spans="2:19" ht="14.45">
      <c r="B36" s="7" t="s">
        <v>61</v>
      </c>
      <c r="C36" s="7" t="s">
        <v>79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/>
      <c r="P36" s="1"/>
      <c r="Q36" s="1"/>
      <c r="R36" s="1"/>
      <c r="S36" s="1"/>
    </row>
    <row r="37" spans="2:19" ht="14.45">
      <c r="B37" s="7" t="s">
        <v>63</v>
      </c>
      <c r="C37" s="7" t="s">
        <v>66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/>
      <c r="P37" s="1"/>
      <c r="Q37" s="1"/>
      <c r="R37" s="1"/>
      <c r="S37" s="1"/>
    </row>
    <row r="38" spans="2:19" ht="14.45">
      <c r="B38" s="7" t="s">
        <v>65</v>
      </c>
      <c r="C38" s="7" t="s">
        <v>80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/>
      <c r="P38" s="1"/>
      <c r="Q38" s="1"/>
      <c r="R38" s="1"/>
      <c r="S38" s="1"/>
    </row>
    <row r="39" spans="2:19" ht="14.45">
      <c r="B39" s="7" t="s">
        <v>67</v>
      </c>
      <c r="C39" s="7" t="s">
        <v>70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"/>
      <c r="P39" s="1"/>
      <c r="Q39" s="1"/>
      <c r="R39" s="1"/>
      <c r="S39" s="1"/>
    </row>
    <row r="40" spans="2:19" ht="14.45">
      <c r="B40" s="7"/>
      <c r="C40" s="7" t="s">
        <v>71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/>
      <c r="P40" s="1"/>
      <c r="Q40" s="1"/>
      <c r="R40" s="1"/>
      <c r="S40" s="1"/>
    </row>
    <row r="41" spans="2:19" ht="14.4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19" ht="14.45">
      <c r="B42" s="5" t="s">
        <v>81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4.4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 ht="15.6">
      <c r="B44" s="51" t="s">
        <v>82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1"/>
      <c r="Q44" s="1"/>
      <c r="R44" s="1"/>
      <c r="S44" s="1"/>
    </row>
    <row r="45" spans="2:19" ht="14.45">
      <c r="B45" s="54" t="s">
        <v>3</v>
      </c>
      <c r="C45" s="55" t="s">
        <v>83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1"/>
      <c r="Q45" s="1"/>
      <c r="R45" s="1"/>
      <c r="S45" s="1"/>
    </row>
    <row r="46" spans="2:19" ht="14.45">
      <c r="B46" s="54" t="s">
        <v>5</v>
      </c>
      <c r="C46" s="52" t="s">
        <v>84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1"/>
      <c r="Q46" s="1"/>
      <c r="R46" s="1"/>
      <c r="S46" s="1"/>
    </row>
    <row r="47" spans="2:19" ht="14.45">
      <c r="B47" s="53" t="s">
        <v>7</v>
      </c>
      <c r="C47" s="52" t="s">
        <v>85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1"/>
      <c r="Q47" s="1"/>
      <c r="R47" s="1"/>
      <c r="S47" s="1"/>
    </row>
    <row r="48" spans="2:19" ht="14.45">
      <c r="B48" s="57" t="s">
        <v>9</v>
      </c>
      <c r="C48" s="52" t="s">
        <v>86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</sheetData>
  <sheetProtection algorithmName="SHA-512" hashValue="XUDNiiaXvPugEtBN1syJBh7P8svFDlC8MN5afFzeELnJQgibfq0d1la465Sjmz5dNZ1dMtrg+kOnmpm6i+TSYQ==" saltValue="JbN43au/rbXVfJMgdUQAbQ==" spinCount="100000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IL102"/>
  <sheetViews>
    <sheetView showGridLines="0" tabSelected="1" zoomScale="70" zoomScaleNormal="70" workbookViewId="0">
      <selection activeCell="A3" sqref="A3"/>
    </sheetView>
  </sheetViews>
  <sheetFormatPr defaultColWidth="11.42578125" defaultRowHeight="12.95"/>
  <cols>
    <col min="1" max="1" width="20.7109375" style="68" customWidth="1"/>
    <col min="2" max="3" width="20.7109375" style="73" customWidth="1"/>
    <col min="4" max="4" width="20.7109375" style="68" customWidth="1"/>
    <col min="5" max="6" width="20.7109375" style="74" customWidth="1"/>
    <col min="7" max="7" width="20.7109375" style="14" customWidth="1"/>
    <col min="8" max="10" width="20.7109375" style="75" customWidth="1"/>
    <col min="11" max="12" width="20.7109375" style="14" customWidth="1"/>
    <col min="13" max="15" width="20.7109375" style="37" customWidth="1"/>
    <col min="16" max="16" width="24.5703125" style="15" customWidth="1"/>
    <col min="17" max="17" width="18.5703125" style="14" hidden="1" customWidth="1"/>
    <col min="18" max="18" width="47.7109375" style="14" hidden="1" customWidth="1"/>
    <col min="19" max="19" width="37.42578125" style="14" hidden="1" customWidth="1"/>
    <col min="20" max="20" width="20.5703125" style="16" hidden="1" customWidth="1"/>
    <col min="21" max="21" width="3" style="12" hidden="1" customWidth="1"/>
    <col min="22" max="22" width="18.7109375" style="14" hidden="1" customWidth="1"/>
    <col min="23" max="23" width="3.140625" style="67" customWidth="1"/>
    <col min="24" max="16384" width="11.42578125" style="67"/>
  </cols>
  <sheetData>
    <row r="1" spans="1:27" s="12" customFormat="1" ht="32.25" customHeight="1">
      <c r="A1" s="76" t="s">
        <v>87</v>
      </c>
      <c r="B1" s="77"/>
      <c r="C1" s="45"/>
      <c r="D1" s="45"/>
      <c r="E1" s="45"/>
      <c r="F1" s="45"/>
      <c r="G1" s="46"/>
      <c r="H1" s="45" t="s">
        <v>88</v>
      </c>
      <c r="I1" s="45"/>
      <c r="J1" s="45"/>
      <c r="K1" s="45"/>
      <c r="L1" s="47" t="s">
        <v>89</v>
      </c>
      <c r="M1" s="45"/>
      <c r="N1" s="45"/>
      <c r="O1" s="48"/>
      <c r="P1" s="49"/>
      <c r="Q1" s="29" t="s">
        <v>88</v>
      </c>
      <c r="R1" s="28"/>
      <c r="S1" s="29"/>
      <c r="T1" s="16"/>
      <c r="U1" s="12" t="s">
        <v>90</v>
      </c>
      <c r="X1" s="78" t="s">
        <v>91</v>
      </c>
      <c r="Y1" s="79"/>
      <c r="Z1" s="79"/>
      <c r="AA1" s="80"/>
    </row>
    <row r="2" spans="1:27" s="13" customFormat="1" ht="76.7" customHeight="1">
      <c r="A2" s="38" t="s">
        <v>92</v>
      </c>
      <c r="B2" s="39" t="s">
        <v>93</v>
      </c>
      <c r="C2" s="39" t="s">
        <v>94</v>
      </c>
      <c r="D2" s="40" t="s">
        <v>95</v>
      </c>
      <c r="E2" s="40" t="s">
        <v>96</v>
      </c>
      <c r="F2" s="40" t="s">
        <v>97</v>
      </c>
      <c r="G2" s="38" t="s">
        <v>98</v>
      </c>
      <c r="H2" s="38" t="s">
        <v>99</v>
      </c>
      <c r="I2" s="38" t="s">
        <v>100</v>
      </c>
      <c r="J2" s="38" t="s">
        <v>101</v>
      </c>
      <c r="K2" s="41" t="s">
        <v>102</v>
      </c>
      <c r="L2" s="42" t="s">
        <v>103</v>
      </c>
      <c r="M2" s="63" t="s">
        <v>104</v>
      </c>
      <c r="N2" s="63" t="s">
        <v>105</v>
      </c>
      <c r="O2" s="43" t="s">
        <v>106</v>
      </c>
      <c r="P2" s="44" t="s">
        <v>107</v>
      </c>
      <c r="Q2" s="30" t="s">
        <v>108</v>
      </c>
      <c r="R2" s="27" t="s">
        <v>109</v>
      </c>
      <c r="S2" s="27" t="s">
        <v>110</v>
      </c>
      <c r="T2" s="66" t="s">
        <v>111</v>
      </c>
      <c r="U2" s="12" t="s">
        <v>112</v>
      </c>
      <c r="V2" s="12" t="s">
        <v>113</v>
      </c>
      <c r="W2" s="58"/>
      <c r="X2" s="59" t="s">
        <v>114</v>
      </c>
      <c r="Y2" s="60" t="s">
        <v>115</v>
      </c>
      <c r="Z2" s="61" t="s">
        <v>116</v>
      </c>
      <c r="AA2" s="62" t="s">
        <v>117</v>
      </c>
    </row>
    <row r="3" spans="1:27" ht="15" customHeight="1">
      <c r="A3" s="70"/>
      <c r="B3" s="71"/>
      <c r="C3" s="71"/>
      <c r="D3" s="19"/>
      <c r="E3" s="20"/>
      <c r="F3" s="20"/>
      <c r="G3" s="21" t="str">
        <f t="shared" ref="G3:G34" si="0">IF(F3="","",(F3-E3)/365.25)</f>
        <v/>
      </c>
      <c r="H3" s="22"/>
      <c r="I3" s="22"/>
      <c r="J3" s="23"/>
      <c r="K3" s="17" t="str">
        <f t="shared" ref="K3:K34" si="1">IF(J3="","",I3-J3)</f>
        <v/>
      </c>
      <c r="L3" s="26" t="str">
        <f>IFERROR(IF(D3="m",13.8+Q3,11.8+Q3),"")</f>
        <v/>
      </c>
      <c r="M3" s="65" t="str">
        <f t="shared" ref="M3:M34" si="2">IFERROR(IF(L3-G3&gt;0.6251,1,IF(L3-G3&gt;0.3751,2,IF(L3-G3&lt;-0.625,5,IF(L3-G3&lt;-0.375,4,3)))),"")</f>
        <v/>
      </c>
      <c r="N3" s="64" t="str">
        <f t="shared" ref="N3:N34" si="3">IFERROR(IF(L3-G3&gt;0.6251,"früh/précoce",IF(L3-G3&gt;0.3751,"möglicherweise früh/eventuellement précoce",IF(L3-G3&lt;-0.625,"spät/tardif",IF(L3-G3&lt;-0.375,"möglicherweise spät/eventuellement tardif","normal")))),"")</f>
        <v/>
      </c>
      <c r="O3" s="35" t="str">
        <f t="shared" ref="O3:O34" si="4">IFERROR(I3+S3,"")</f>
        <v/>
      </c>
      <c r="P3" s="33" t="str">
        <f t="shared" ref="P3:P34" si="5">IFERROR(I3/O3,"")</f>
        <v/>
      </c>
      <c r="Q3" s="31" t="str">
        <f t="shared" ref="Q3:Q34" si="6">IFERROR(IF(D3="m",(-9.236+(0.0002708*K3*J3)+(-0.001663*G3*K3)+(0.007216*G3*J3)+(0.02292*H3/I3*100)),(-9.376+(0.0001882*K3*J3)+(0.0022*G3*K3)+(0.005841*G3*J3)-(0.002658*G3*H3)+(0.07693*(H3/I3)*100))),"")</f>
        <v/>
      </c>
      <c r="R3" s="18" t="str">
        <f t="shared" ref="R3:R34" si="7">IFERROR(G3-Q3,"")</f>
        <v/>
      </c>
      <c r="S3" s="18" t="str">
        <f>IFERROR(IF(D3="m",VLOOKUP(Q3,Mirwald_Berechnung_Male!$A$1:$D$42,T3,TRUE),VLOOKUP(Q3,Mirwald_Berechnung_Female!$A$1:$D$42,T3,TRUE)),"")</f>
        <v/>
      </c>
      <c r="T3" s="16">
        <f t="shared" ref="T3:T34" si="8">IF(D3="m",IF(R3&lt;13,2,IF(R3&lt;15,3,4)),IF(R3&lt;11,2,IF(R3&lt;13,3,4)))</f>
        <v>4</v>
      </c>
      <c r="V3" s="12">
        <f t="shared" ref="V3:V34" si="9">IF(LEN(L3)&gt;1,L3,0)</f>
        <v>0</v>
      </c>
      <c r="W3" s="69"/>
    </row>
    <row r="4" spans="1:27" ht="15" customHeight="1">
      <c r="A4" s="70"/>
      <c r="B4" s="71"/>
      <c r="C4" s="71"/>
      <c r="D4" s="19"/>
      <c r="E4" s="20"/>
      <c r="F4" s="20"/>
      <c r="G4" s="21" t="str">
        <f t="shared" si="0"/>
        <v/>
      </c>
      <c r="H4" s="22"/>
      <c r="I4" s="22"/>
      <c r="J4" s="23"/>
      <c r="K4" s="24" t="str">
        <f t="shared" si="1"/>
        <v/>
      </c>
      <c r="L4" s="26" t="str">
        <f>IFERROR(IF(D4="m",13.8+Q4,11.8+Q4),"")</f>
        <v/>
      </c>
      <c r="M4" s="65" t="str">
        <f t="shared" si="2"/>
        <v/>
      </c>
      <c r="N4" s="64" t="str">
        <f t="shared" si="3"/>
        <v/>
      </c>
      <c r="O4" s="36" t="str">
        <f t="shared" si="4"/>
        <v/>
      </c>
      <c r="P4" s="34" t="str">
        <f t="shared" si="5"/>
        <v/>
      </c>
      <c r="Q4" s="32" t="str">
        <f t="shared" si="6"/>
        <v/>
      </c>
      <c r="R4" s="25" t="str">
        <f t="shared" si="7"/>
        <v/>
      </c>
      <c r="S4" s="26" t="str">
        <f>IFERROR(IF(D4="m",VLOOKUP(Q4,Mirwald_Berechnung_Male!$A$1:$D$42,T4,TRUE),VLOOKUP(Q4,Mirwald_Berechnung_Female!$A$1:$D$42,T4,TRUE)),"")</f>
        <v/>
      </c>
      <c r="T4" s="16">
        <f t="shared" si="8"/>
        <v>4</v>
      </c>
      <c r="V4" s="12">
        <f t="shared" si="9"/>
        <v>0</v>
      </c>
      <c r="W4" s="69"/>
    </row>
    <row r="5" spans="1:27" ht="15" customHeight="1">
      <c r="A5" s="70"/>
      <c r="B5" s="71"/>
      <c r="C5" s="71"/>
      <c r="D5" s="19"/>
      <c r="E5" s="20"/>
      <c r="F5" s="20"/>
      <c r="G5" s="21" t="str">
        <f t="shared" si="0"/>
        <v/>
      </c>
      <c r="H5" s="22"/>
      <c r="I5" s="22"/>
      <c r="J5" s="23"/>
      <c r="K5" s="24" t="str">
        <f t="shared" si="1"/>
        <v/>
      </c>
      <c r="L5" s="26" t="str">
        <f>IFERROR(IF(D5="m",13.8+Q5,11.8+Q5),"")</f>
        <v/>
      </c>
      <c r="M5" s="65" t="str">
        <f t="shared" si="2"/>
        <v/>
      </c>
      <c r="N5" s="64" t="str">
        <f t="shared" si="3"/>
        <v/>
      </c>
      <c r="O5" s="36" t="str">
        <f t="shared" si="4"/>
        <v/>
      </c>
      <c r="P5" s="34" t="str">
        <f t="shared" si="5"/>
        <v/>
      </c>
      <c r="Q5" s="32" t="str">
        <f t="shared" si="6"/>
        <v/>
      </c>
      <c r="R5" s="25" t="str">
        <f t="shared" si="7"/>
        <v/>
      </c>
      <c r="S5" s="26" t="str">
        <f>IFERROR(IF(D5="m",VLOOKUP(Q5,Mirwald_Berechnung_Male!$A$1:$D$42,T5,TRUE),VLOOKUP(Q5,Mirwald_Berechnung_Female!$A$1:$D$42,T5,TRUE)),"")</f>
        <v/>
      </c>
      <c r="T5" s="16">
        <f t="shared" si="8"/>
        <v>4</v>
      </c>
      <c r="V5" s="12">
        <f t="shared" si="9"/>
        <v>0</v>
      </c>
    </row>
    <row r="6" spans="1:27" ht="15" customHeight="1">
      <c r="A6" s="70"/>
      <c r="B6" s="71"/>
      <c r="C6" s="71"/>
      <c r="D6" s="19"/>
      <c r="E6" s="20"/>
      <c r="F6" s="20"/>
      <c r="G6" s="21" t="str">
        <f t="shared" si="0"/>
        <v/>
      </c>
      <c r="H6" s="22"/>
      <c r="I6" s="22"/>
      <c r="J6" s="23"/>
      <c r="K6" s="24" t="str">
        <f t="shared" si="1"/>
        <v/>
      </c>
      <c r="L6" s="26" t="str">
        <f>IFERROR(IF(D6="m",13.8+Q6,11.8+Q6),"")</f>
        <v/>
      </c>
      <c r="M6" s="65" t="str">
        <f t="shared" si="2"/>
        <v/>
      </c>
      <c r="N6" s="64" t="str">
        <f t="shared" si="3"/>
        <v/>
      </c>
      <c r="O6" s="36" t="str">
        <f t="shared" si="4"/>
        <v/>
      </c>
      <c r="P6" s="34" t="str">
        <f t="shared" si="5"/>
        <v/>
      </c>
      <c r="Q6" s="32" t="str">
        <f t="shared" si="6"/>
        <v/>
      </c>
      <c r="R6" s="25" t="str">
        <f t="shared" si="7"/>
        <v/>
      </c>
      <c r="S6" s="26" t="str">
        <f>IFERROR(IF(D6="m",VLOOKUP(Q6,Mirwald_Berechnung_Male!$A$1:$D$42,T6,TRUE),VLOOKUP(Q6,Mirwald_Berechnung_Female!$A$1:$D$42,T6,TRUE)),"")</f>
        <v/>
      </c>
      <c r="T6" s="16">
        <f t="shared" si="8"/>
        <v>4</v>
      </c>
      <c r="V6" s="12">
        <f t="shared" si="9"/>
        <v>0</v>
      </c>
    </row>
    <row r="7" spans="1:27" ht="15" customHeight="1">
      <c r="A7" s="70"/>
      <c r="B7" s="71"/>
      <c r="C7" s="71"/>
      <c r="D7" s="19"/>
      <c r="E7" s="20"/>
      <c r="F7" s="20"/>
      <c r="G7" s="21" t="str">
        <f t="shared" si="0"/>
        <v/>
      </c>
      <c r="H7" s="22"/>
      <c r="I7" s="22"/>
      <c r="J7" s="23"/>
      <c r="K7" s="24" t="str">
        <f t="shared" si="1"/>
        <v/>
      </c>
      <c r="L7" s="26" t="str">
        <f>IFERROR(IF(D7="m",13.8+Q7,11.8+Q7),"")</f>
        <v/>
      </c>
      <c r="M7" s="65" t="str">
        <f t="shared" si="2"/>
        <v/>
      </c>
      <c r="N7" s="64" t="str">
        <f t="shared" si="3"/>
        <v/>
      </c>
      <c r="O7" s="36" t="str">
        <f t="shared" si="4"/>
        <v/>
      </c>
      <c r="P7" s="34" t="str">
        <f t="shared" si="5"/>
        <v/>
      </c>
      <c r="Q7" s="32" t="str">
        <f t="shared" si="6"/>
        <v/>
      </c>
      <c r="R7" s="25" t="str">
        <f t="shared" si="7"/>
        <v/>
      </c>
      <c r="S7" s="26" t="str">
        <f>IFERROR(IF(D7="m",VLOOKUP(Q7,Mirwald_Berechnung_Male!$A$1:$D$42,T7,TRUE),VLOOKUP(Q7,Mirwald_Berechnung_Female!$A$1:$D$42,T7,TRUE)),"")</f>
        <v/>
      </c>
      <c r="T7" s="16">
        <f t="shared" si="8"/>
        <v>4</v>
      </c>
      <c r="V7" s="12">
        <f t="shared" si="9"/>
        <v>0</v>
      </c>
    </row>
    <row r="8" spans="1:27" ht="15" customHeight="1">
      <c r="A8" s="70"/>
      <c r="B8" s="71"/>
      <c r="C8" s="71"/>
      <c r="D8" s="19"/>
      <c r="E8" s="20"/>
      <c r="F8" s="20"/>
      <c r="G8" s="21" t="str">
        <f t="shared" si="0"/>
        <v/>
      </c>
      <c r="H8" s="22"/>
      <c r="I8" s="22"/>
      <c r="J8" s="23"/>
      <c r="K8" s="24" t="str">
        <f t="shared" si="1"/>
        <v/>
      </c>
      <c r="L8" s="26" t="str">
        <f>IFERROR(IF(D8="m",13.8+Q8,11.8+Q8),"")</f>
        <v/>
      </c>
      <c r="M8" s="65" t="str">
        <f t="shared" si="2"/>
        <v/>
      </c>
      <c r="N8" s="64" t="str">
        <f t="shared" si="3"/>
        <v/>
      </c>
      <c r="O8" s="36" t="str">
        <f t="shared" si="4"/>
        <v/>
      </c>
      <c r="P8" s="34" t="str">
        <f t="shared" si="5"/>
        <v/>
      </c>
      <c r="Q8" s="32" t="str">
        <f t="shared" si="6"/>
        <v/>
      </c>
      <c r="R8" s="25" t="str">
        <f t="shared" si="7"/>
        <v/>
      </c>
      <c r="S8" s="26" t="str">
        <f>IFERROR(IF(D8="m",VLOOKUP(Q8,Mirwald_Berechnung_Male!$A$1:$D$42,T8,TRUE),VLOOKUP(Q8,Mirwald_Berechnung_Female!$A$1:$D$42,T8,TRUE)),"")</f>
        <v/>
      </c>
      <c r="T8" s="16">
        <f t="shared" si="8"/>
        <v>4</v>
      </c>
      <c r="V8" s="12">
        <f t="shared" si="9"/>
        <v>0</v>
      </c>
    </row>
    <row r="9" spans="1:27" ht="15" customHeight="1">
      <c r="A9" s="70"/>
      <c r="B9" s="71"/>
      <c r="C9" s="71"/>
      <c r="D9" s="19"/>
      <c r="E9" s="20"/>
      <c r="F9" s="20"/>
      <c r="G9" s="21" t="str">
        <f t="shared" si="0"/>
        <v/>
      </c>
      <c r="H9" s="22"/>
      <c r="I9" s="22"/>
      <c r="J9" s="23"/>
      <c r="K9" s="24" t="str">
        <f t="shared" si="1"/>
        <v/>
      </c>
      <c r="L9" s="26" t="str">
        <f t="shared" ref="L4:L67" si="10">IFERROR(IF(D9="m",13.8+Q9,11.8+Q9),"")</f>
        <v/>
      </c>
      <c r="M9" s="65" t="str">
        <f t="shared" si="2"/>
        <v/>
      </c>
      <c r="N9" s="64" t="str">
        <f t="shared" si="3"/>
        <v/>
      </c>
      <c r="O9" s="36" t="str">
        <f t="shared" si="4"/>
        <v/>
      </c>
      <c r="P9" s="34" t="str">
        <f t="shared" si="5"/>
        <v/>
      </c>
      <c r="Q9" s="32" t="str">
        <f t="shared" si="6"/>
        <v/>
      </c>
      <c r="R9" s="25" t="str">
        <f t="shared" si="7"/>
        <v/>
      </c>
      <c r="S9" s="26" t="str">
        <f>IFERROR(IF(D9="m",VLOOKUP(Q9,Mirwald_Berechnung_Male!$A$1:$D$42,T9,TRUE),VLOOKUP(Q9,Mirwald_Berechnung_Female!$A$1:$D$42,T9,TRUE)),"")</f>
        <v/>
      </c>
      <c r="T9" s="16">
        <f t="shared" si="8"/>
        <v>4</v>
      </c>
      <c r="V9" s="12">
        <f t="shared" si="9"/>
        <v>0</v>
      </c>
    </row>
    <row r="10" spans="1:27" ht="15" customHeight="1">
      <c r="A10" s="70"/>
      <c r="B10" s="71"/>
      <c r="C10" s="71"/>
      <c r="D10" s="19"/>
      <c r="E10" s="20"/>
      <c r="F10" s="20"/>
      <c r="G10" s="21" t="str">
        <f t="shared" si="0"/>
        <v/>
      </c>
      <c r="H10" s="22"/>
      <c r="I10" s="22"/>
      <c r="J10" s="23"/>
      <c r="K10" s="24" t="str">
        <f t="shared" si="1"/>
        <v/>
      </c>
      <c r="L10" s="26" t="str">
        <f t="shared" si="10"/>
        <v/>
      </c>
      <c r="M10" s="65" t="str">
        <f t="shared" si="2"/>
        <v/>
      </c>
      <c r="N10" s="64" t="str">
        <f t="shared" si="3"/>
        <v/>
      </c>
      <c r="O10" s="36" t="str">
        <f t="shared" si="4"/>
        <v/>
      </c>
      <c r="P10" s="34" t="str">
        <f t="shared" si="5"/>
        <v/>
      </c>
      <c r="Q10" s="32" t="str">
        <f t="shared" si="6"/>
        <v/>
      </c>
      <c r="R10" s="25" t="str">
        <f t="shared" si="7"/>
        <v/>
      </c>
      <c r="S10" s="26" t="str">
        <f>IFERROR(IF(D10="m",VLOOKUP(Q10,Mirwald_Berechnung_Male!$A$1:$D$42,T10,TRUE),VLOOKUP(Q10,Mirwald_Berechnung_Female!$A$1:$D$42,T10,TRUE)),"")</f>
        <v/>
      </c>
      <c r="T10" s="16">
        <f t="shared" si="8"/>
        <v>4</v>
      </c>
      <c r="V10" s="12">
        <f t="shared" si="9"/>
        <v>0</v>
      </c>
    </row>
    <row r="11" spans="1:27" ht="15" customHeight="1">
      <c r="A11" s="70"/>
      <c r="B11" s="71"/>
      <c r="C11" s="71"/>
      <c r="D11" s="19"/>
      <c r="E11" s="20"/>
      <c r="F11" s="20"/>
      <c r="G11" s="21" t="str">
        <f t="shared" si="0"/>
        <v/>
      </c>
      <c r="H11" s="22"/>
      <c r="I11" s="22"/>
      <c r="J11" s="23"/>
      <c r="K11" s="24" t="str">
        <f t="shared" si="1"/>
        <v/>
      </c>
      <c r="L11" s="26" t="str">
        <f t="shared" si="10"/>
        <v/>
      </c>
      <c r="M11" s="65" t="str">
        <f t="shared" si="2"/>
        <v/>
      </c>
      <c r="N11" s="64" t="str">
        <f t="shared" si="3"/>
        <v/>
      </c>
      <c r="O11" s="36" t="str">
        <f t="shared" si="4"/>
        <v/>
      </c>
      <c r="P11" s="34" t="str">
        <f t="shared" si="5"/>
        <v/>
      </c>
      <c r="Q11" s="32" t="str">
        <f t="shared" si="6"/>
        <v/>
      </c>
      <c r="R11" s="25" t="str">
        <f t="shared" si="7"/>
        <v/>
      </c>
      <c r="S11" s="26" t="str">
        <f>IFERROR(IF(D11="m",VLOOKUP(Q11,Mirwald_Berechnung_Male!$A$1:$D$42,T11,TRUE),VLOOKUP(Q11,Mirwald_Berechnung_Female!$A$1:$D$42,T11,TRUE)),"")</f>
        <v/>
      </c>
      <c r="T11" s="16">
        <f t="shared" si="8"/>
        <v>4</v>
      </c>
      <c r="V11" s="12">
        <f t="shared" si="9"/>
        <v>0</v>
      </c>
    </row>
    <row r="12" spans="1:27" ht="15" customHeight="1">
      <c r="A12" s="70"/>
      <c r="B12" s="71"/>
      <c r="C12" s="71"/>
      <c r="D12" s="19"/>
      <c r="E12" s="20"/>
      <c r="F12" s="20"/>
      <c r="G12" s="21" t="str">
        <f t="shared" si="0"/>
        <v/>
      </c>
      <c r="H12" s="22"/>
      <c r="I12" s="22"/>
      <c r="J12" s="23"/>
      <c r="K12" s="24" t="str">
        <f t="shared" si="1"/>
        <v/>
      </c>
      <c r="L12" s="26" t="str">
        <f t="shared" si="10"/>
        <v/>
      </c>
      <c r="M12" s="65" t="str">
        <f t="shared" si="2"/>
        <v/>
      </c>
      <c r="N12" s="64" t="str">
        <f t="shared" si="3"/>
        <v/>
      </c>
      <c r="O12" s="36" t="str">
        <f t="shared" si="4"/>
        <v/>
      </c>
      <c r="P12" s="34" t="str">
        <f t="shared" si="5"/>
        <v/>
      </c>
      <c r="Q12" s="32" t="str">
        <f t="shared" si="6"/>
        <v/>
      </c>
      <c r="R12" s="25" t="str">
        <f t="shared" si="7"/>
        <v/>
      </c>
      <c r="S12" s="26" t="str">
        <f>IFERROR(IF(D12="m",VLOOKUP(Q12,Mirwald_Berechnung_Male!$A$1:$D$42,T12,TRUE),VLOOKUP(Q12,Mirwald_Berechnung_Female!$A$1:$D$42,T12,TRUE)),"")</f>
        <v/>
      </c>
      <c r="T12" s="16">
        <f t="shared" si="8"/>
        <v>4</v>
      </c>
      <c r="V12" s="12">
        <f t="shared" si="9"/>
        <v>0</v>
      </c>
    </row>
    <row r="13" spans="1:27" ht="15" customHeight="1">
      <c r="A13" s="70"/>
      <c r="B13" s="71"/>
      <c r="C13" s="71"/>
      <c r="D13" s="19"/>
      <c r="E13" s="20"/>
      <c r="F13" s="20"/>
      <c r="G13" s="21" t="str">
        <f t="shared" si="0"/>
        <v/>
      </c>
      <c r="H13" s="22"/>
      <c r="I13" s="22"/>
      <c r="J13" s="23"/>
      <c r="K13" s="24" t="str">
        <f t="shared" si="1"/>
        <v/>
      </c>
      <c r="L13" s="26" t="str">
        <f t="shared" si="10"/>
        <v/>
      </c>
      <c r="M13" s="65" t="str">
        <f t="shared" si="2"/>
        <v/>
      </c>
      <c r="N13" s="64" t="str">
        <f t="shared" si="3"/>
        <v/>
      </c>
      <c r="O13" s="36" t="str">
        <f t="shared" si="4"/>
        <v/>
      </c>
      <c r="P13" s="34" t="str">
        <f t="shared" si="5"/>
        <v/>
      </c>
      <c r="Q13" s="32" t="str">
        <f t="shared" si="6"/>
        <v/>
      </c>
      <c r="R13" s="25" t="str">
        <f t="shared" si="7"/>
        <v/>
      </c>
      <c r="S13" s="26" t="str">
        <f>IFERROR(IF(D13="m",VLOOKUP(Q13,Mirwald_Berechnung_Male!$A$1:$D$42,T13,TRUE),VLOOKUP(Q13,Mirwald_Berechnung_Female!$A$1:$D$42,T13,TRUE)),"")</f>
        <v/>
      </c>
      <c r="T13" s="16">
        <f t="shared" si="8"/>
        <v>4</v>
      </c>
      <c r="V13" s="12">
        <f t="shared" si="9"/>
        <v>0</v>
      </c>
    </row>
    <row r="14" spans="1:27" ht="15" customHeight="1">
      <c r="A14" s="70"/>
      <c r="B14" s="71"/>
      <c r="C14" s="71"/>
      <c r="D14" s="19"/>
      <c r="E14" s="20"/>
      <c r="F14" s="20"/>
      <c r="G14" s="21" t="str">
        <f t="shared" si="0"/>
        <v/>
      </c>
      <c r="H14" s="22"/>
      <c r="I14" s="22"/>
      <c r="J14" s="23"/>
      <c r="K14" s="24" t="str">
        <f t="shared" si="1"/>
        <v/>
      </c>
      <c r="L14" s="26" t="str">
        <f t="shared" si="10"/>
        <v/>
      </c>
      <c r="M14" s="65" t="str">
        <f t="shared" si="2"/>
        <v/>
      </c>
      <c r="N14" s="64" t="str">
        <f t="shared" si="3"/>
        <v/>
      </c>
      <c r="O14" s="36" t="str">
        <f t="shared" si="4"/>
        <v/>
      </c>
      <c r="P14" s="34" t="str">
        <f t="shared" si="5"/>
        <v/>
      </c>
      <c r="Q14" s="32" t="str">
        <f t="shared" si="6"/>
        <v/>
      </c>
      <c r="R14" s="25" t="str">
        <f t="shared" si="7"/>
        <v/>
      </c>
      <c r="S14" s="26" t="str">
        <f>IFERROR(IF(D14="m",VLOOKUP(Q14,Mirwald_Berechnung_Male!$A$1:$D$42,T14,TRUE),VLOOKUP(Q14,Mirwald_Berechnung_Female!$A$1:$D$42,T14,TRUE)),"")</f>
        <v/>
      </c>
      <c r="T14" s="16">
        <f t="shared" si="8"/>
        <v>4</v>
      </c>
      <c r="V14" s="12">
        <f t="shared" si="9"/>
        <v>0</v>
      </c>
    </row>
    <row r="15" spans="1:27" ht="15" customHeight="1">
      <c r="A15" s="70"/>
      <c r="B15" s="71"/>
      <c r="C15" s="71"/>
      <c r="D15" s="19"/>
      <c r="E15" s="20"/>
      <c r="F15" s="20"/>
      <c r="G15" s="21" t="str">
        <f t="shared" si="0"/>
        <v/>
      </c>
      <c r="H15" s="22"/>
      <c r="I15" s="22"/>
      <c r="J15" s="23"/>
      <c r="K15" s="24" t="str">
        <f t="shared" si="1"/>
        <v/>
      </c>
      <c r="L15" s="26" t="str">
        <f t="shared" si="10"/>
        <v/>
      </c>
      <c r="M15" s="65" t="str">
        <f t="shared" si="2"/>
        <v/>
      </c>
      <c r="N15" s="64" t="str">
        <f t="shared" si="3"/>
        <v/>
      </c>
      <c r="O15" s="36" t="str">
        <f t="shared" si="4"/>
        <v/>
      </c>
      <c r="P15" s="34" t="str">
        <f t="shared" si="5"/>
        <v/>
      </c>
      <c r="Q15" s="32" t="str">
        <f t="shared" si="6"/>
        <v/>
      </c>
      <c r="R15" s="25" t="str">
        <f t="shared" si="7"/>
        <v/>
      </c>
      <c r="S15" s="26" t="str">
        <f>IFERROR(IF(D15="m",VLOOKUP(Q15,Mirwald_Berechnung_Male!$A$1:$D$42,T15,TRUE),VLOOKUP(Q15,Mirwald_Berechnung_Female!$A$1:$D$42,T15,TRUE)),"")</f>
        <v/>
      </c>
      <c r="T15" s="16">
        <f t="shared" si="8"/>
        <v>4</v>
      </c>
      <c r="V15" s="12">
        <f t="shared" si="9"/>
        <v>0</v>
      </c>
    </row>
    <row r="16" spans="1:27" ht="15" customHeight="1">
      <c r="A16" s="70"/>
      <c r="B16" s="71"/>
      <c r="C16" s="71"/>
      <c r="D16" s="19"/>
      <c r="E16" s="20"/>
      <c r="F16" s="20"/>
      <c r="G16" s="21" t="str">
        <f t="shared" si="0"/>
        <v/>
      </c>
      <c r="H16" s="22"/>
      <c r="I16" s="22"/>
      <c r="J16" s="23"/>
      <c r="K16" s="24" t="str">
        <f t="shared" si="1"/>
        <v/>
      </c>
      <c r="L16" s="26" t="str">
        <f t="shared" si="10"/>
        <v/>
      </c>
      <c r="M16" s="65" t="str">
        <f t="shared" si="2"/>
        <v/>
      </c>
      <c r="N16" s="64" t="str">
        <f t="shared" si="3"/>
        <v/>
      </c>
      <c r="O16" s="36" t="str">
        <f t="shared" si="4"/>
        <v/>
      </c>
      <c r="P16" s="34" t="str">
        <f t="shared" si="5"/>
        <v/>
      </c>
      <c r="Q16" s="32" t="str">
        <f t="shared" si="6"/>
        <v/>
      </c>
      <c r="R16" s="25" t="str">
        <f t="shared" si="7"/>
        <v/>
      </c>
      <c r="S16" s="26" t="str">
        <f>IFERROR(IF(D16="m",VLOOKUP(Q16,Mirwald_Berechnung_Male!$A$1:$D$42,T16,TRUE),VLOOKUP(Q16,Mirwald_Berechnung_Female!$A$1:$D$42,T16,TRUE)),"")</f>
        <v/>
      </c>
      <c r="T16" s="16">
        <f t="shared" si="8"/>
        <v>4</v>
      </c>
      <c r="V16" s="12">
        <f t="shared" si="9"/>
        <v>0</v>
      </c>
    </row>
    <row r="17" spans="1:246" ht="15" customHeight="1">
      <c r="A17" s="70"/>
      <c r="B17" s="71"/>
      <c r="C17" s="71"/>
      <c r="D17" s="19"/>
      <c r="E17" s="20"/>
      <c r="F17" s="20"/>
      <c r="G17" s="21" t="str">
        <f t="shared" si="0"/>
        <v/>
      </c>
      <c r="H17" s="22"/>
      <c r="I17" s="22"/>
      <c r="J17" s="23"/>
      <c r="K17" s="24" t="str">
        <f t="shared" si="1"/>
        <v/>
      </c>
      <c r="L17" s="26" t="str">
        <f t="shared" si="10"/>
        <v/>
      </c>
      <c r="M17" s="65" t="str">
        <f t="shared" si="2"/>
        <v/>
      </c>
      <c r="N17" s="64" t="str">
        <f t="shared" si="3"/>
        <v/>
      </c>
      <c r="O17" s="36" t="str">
        <f t="shared" si="4"/>
        <v/>
      </c>
      <c r="P17" s="34" t="str">
        <f t="shared" si="5"/>
        <v/>
      </c>
      <c r="Q17" s="32" t="str">
        <f t="shared" si="6"/>
        <v/>
      </c>
      <c r="R17" s="25" t="str">
        <f t="shared" si="7"/>
        <v/>
      </c>
      <c r="S17" s="26" t="str">
        <f>IFERROR(IF(D17="m",VLOOKUP(Q17,Mirwald_Berechnung_Male!$A$1:$D$42,T17,TRUE),VLOOKUP(Q17,Mirwald_Berechnung_Female!$A$1:$D$42,T17,TRUE)),"")</f>
        <v/>
      </c>
      <c r="T17" s="16">
        <f t="shared" si="8"/>
        <v>4</v>
      </c>
      <c r="V17" s="12">
        <f t="shared" si="9"/>
        <v>0</v>
      </c>
    </row>
    <row r="18" spans="1:246" ht="15" customHeight="1">
      <c r="A18" s="70"/>
      <c r="B18" s="71"/>
      <c r="C18" s="71"/>
      <c r="D18" s="19"/>
      <c r="E18" s="20"/>
      <c r="F18" s="20"/>
      <c r="G18" s="21" t="str">
        <f t="shared" si="0"/>
        <v/>
      </c>
      <c r="H18" s="22"/>
      <c r="I18" s="22"/>
      <c r="J18" s="23"/>
      <c r="K18" s="24" t="str">
        <f t="shared" si="1"/>
        <v/>
      </c>
      <c r="L18" s="26" t="str">
        <f t="shared" si="10"/>
        <v/>
      </c>
      <c r="M18" s="65" t="str">
        <f t="shared" si="2"/>
        <v/>
      </c>
      <c r="N18" s="64" t="str">
        <f t="shared" si="3"/>
        <v/>
      </c>
      <c r="O18" s="36" t="str">
        <f t="shared" si="4"/>
        <v/>
      </c>
      <c r="P18" s="34" t="str">
        <f t="shared" si="5"/>
        <v/>
      </c>
      <c r="Q18" s="32" t="str">
        <f t="shared" si="6"/>
        <v/>
      </c>
      <c r="R18" s="25" t="str">
        <f t="shared" si="7"/>
        <v/>
      </c>
      <c r="S18" s="26" t="str">
        <f>IFERROR(IF(D18="m",VLOOKUP(Q18,Mirwald_Berechnung_Male!$A$1:$D$42,T18,TRUE),VLOOKUP(Q18,Mirwald_Berechnung_Female!$A$1:$D$42,T18,TRUE)),"")</f>
        <v/>
      </c>
      <c r="T18" s="16">
        <f t="shared" si="8"/>
        <v>4</v>
      </c>
      <c r="V18" s="12">
        <f t="shared" si="9"/>
        <v>0</v>
      </c>
    </row>
    <row r="19" spans="1:246" ht="15" customHeight="1">
      <c r="A19" s="70"/>
      <c r="B19" s="71"/>
      <c r="C19" s="71"/>
      <c r="D19" s="19"/>
      <c r="E19" s="20"/>
      <c r="F19" s="20"/>
      <c r="G19" s="21" t="str">
        <f t="shared" si="0"/>
        <v/>
      </c>
      <c r="H19" s="22"/>
      <c r="I19" s="22"/>
      <c r="J19" s="23"/>
      <c r="K19" s="24" t="str">
        <f t="shared" si="1"/>
        <v/>
      </c>
      <c r="L19" s="26" t="str">
        <f t="shared" si="10"/>
        <v/>
      </c>
      <c r="M19" s="65" t="str">
        <f t="shared" si="2"/>
        <v/>
      </c>
      <c r="N19" s="64" t="str">
        <f t="shared" si="3"/>
        <v/>
      </c>
      <c r="O19" s="36" t="str">
        <f t="shared" si="4"/>
        <v/>
      </c>
      <c r="P19" s="34" t="str">
        <f t="shared" si="5"/>
        <v/>
      </c>
      <c r="Q19" s="32" t="str">
        <f t="shared" si="6"/>
        <v/>
      </c>
      <c r="R19" s="25" t="str">
        <f t="shared" si="7"/>
        <v/>
      </c>
      <c r="S19" s="26" t="str">
        <f>IFERROR(IF(D19="m",VLOOKUP(Q19,Mirwald_Berechnung_Male!$A$1:$D$42,T19,TRUE),VLOOKUP(Q19,Mirwald_Berechnung_Female!$A$1:$D$42,T19,TRUE)),"")</f>
        <v/>
      </c>
      <c r="T19" s="16">
        <f t="shared" si="8"/>
        <v>4</v>
      </c>
      <c r="V19" s="12">
        <f t="shared" si="9"/>
        <v>0</v>
      </c>
    </row>
    <row r="20" spans="1:246" ht="15" customHeight="1">
      <c r="A20" s="70"/>
      <c r="B20" s="71"/>
      <c r="C20" s="71"/>
      <c r="D20" s="19"/>
      <c r="E20" s="20"/>
      <c r="F20" s="20"/>
      <c r="G20" s="21" t="str">
        <f t="shared" si="0"/>
        <v/>
      </c>
      <c r="H20" s="22"/>
      <c r="I20" s="22"/>
      <c r="J20" s="23"/>
      <c r="K20" s="24" t="str">
        <f t="shared" si="1"/>
        <v/>
      </c>
      <c r="L20" s="26" t="str">
        <f t="shared" si="10"/>
        <v/>
      </c>
      <c r="M20" s="65" t="str">
        <f t="shared" si="2"/>
        <v/>
      </c>
      <c r="N20" s="64" t="str">
        <f t="shared" si="3"/>
        <v/>
      </c>
      <c r="O20" s="36" t="str">
        <f t="shared" si="4"/>
        <v/>
      </c>
      <c r="P20" s="34" t="str">
        <f t="shared" si="5"/>
        <v/>
      </c>
      <c r="Q20" s="32" t="str">
        <f t="shared" si="6"/>
        <v/>
      </c>
      <c r="R20" s="25" t="str">
        <f t="shared" si="7"/>
        <v/>
      </c>
      <c r="S20" s="26" t="str">
        <f>IFERROR(IF(D20="m",VLOOKUP(Q20,Mirwald_Berechnung_Male!$A$1:$D$42,T20,TRUE),VLOOKUP(Q20,Mirwald_Berechnung_Female!$A$1:$D$42,T20,TRUE)),"")</f>
        <v/>
      </c>
      <c r="T20" s="16">
        <f t="shared" si="8"/>
        <v>4</v>
      </c>
      <c r="V20" s="12">
        <f t="shared" si="9"/>
        <v>0</v>
      </c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</row>
    <row r="21" spans="1:246" ht="15" customHeight="1">
      <c r="A21" s="70"/>
      <c r="B21" s="71"/>
      <c r="C21" s="71"/>
      <c r="D21" s="19"/>
      <c r="E21" s="20"/>
      <c r="F21" s="20"/>
      <c r="G21" s="21" t="str">
        <f t="shared" si="0"/>
        <v/>
      </c>
      <c r="H21" s="22"/>
      <c r="I21" s="22"/>
      <c r="J21" s="23"/>
      <c r="K21" s="24" t="str">
        <f t="shared" si="1"/>
        <v/>
      </c>
      <c r="L21" s="26" t="str">
        <f t="shared" si="10"/>
        <v/>
      </c>
      <c r="M21" s="65" t="str">
        <f t="shared" si="2"/>
        <v/>
      </c>
      <c r="N21" s="64" t="str">
        <f t="shared" si="3"/>
        <v/>
      </c>
      <c r="O21" s="36" t="str">
        <f t="shared" si="4"/>
        <v/>
      </c>
      <c r="P21" s="34" t="str">
        <f t="shared" si="5"/>
        <v/>
      </c>
      <c r="Q21" s="32" t="str">
        <f t="shared" si="6"/>
        <v/>
      </c>
      <c r="R21" s="25" t="str">
        <f t="shared" si="7"/>
        <v/>
      </c>
      <c r="S21" s="26" t="str">
        <f>IFERROR(IF(D21="m",VLOOKUP(Q21,Mirwald_Berechnung_Male!$A$1:$D$42,T21,TRUE),VLOOKUP(Q21,Mirwald_Berechnung_Female!$A$1:$D$42,T21,TRUE)),"")</f>
        <v/>
      </c>
      <c r="T21" s="16">
        <f t="shared" si="8"/>
        <v>4</v>
      </c>
      <c r="V21" s="12">
        <f t="shared" si="9"/>
        <v>0</v>
      </c>
    </row>
    <row r="22" spans="1:246" ht="15" customHeight="1">
      <c r="A22" s="70"/>
      <c r="B22" s="71"/>
      <c r="C22" s="71"/>
      <c r="D22" s="19"/>
      <c r="E22" s="20"/>
      <c r="F22" s="20"/>
      <c r="G22" s="21" t="str">
        <f t="shared" si="0"/>
        <v/>
      </c>
      <c r="H22" s="22"/>
      <c r="I22" s="22"/>
      <c r="J22" s="23"/>
      <c r="K22" s="24" t="str">
        <f t="shared" si="1"/>
        <v/>
      </c>
      <c r="L22" s="26" t="str">
        <f t="shared" si="10"/>
        <v/>
      </c>
      <c r="M22" s="65" t="str">
        <f t="shared" si="2"/>
        <v/>
      </c>
      <c r="N22" s="64" t="str">
        <f t="shared" si="3"/>
        <v/>
      </c>
      <c r="O22" s="36" t="str">
        <f t="shared" si="4"/>
        <v/>
      </c>
      <c r="P22" s="34" t="str">
        <f t="shared" si="5"/>
        <v/>
      </c>
      <c r="Q22" s="32" t="str">
        <f t="shared" si="6"/>
        <v/>
      </c>
      <c r="R22" s="25" t="str">
        <f t="shared" si="7"/>
        <v/>
      </c>
      <c r="S22" s="26" t="str">
        <f>IFERROR(IF(D22="m",VLOOKUP(Q22,Mirwald_Berechnung_Male!$A$1:$D$42,T22,TRUE),VLOOKUP(Q22,Mirwald_Berechnung_Female!$A$1:$D$42,T22,TRUE)),"")</f>
        <v/>
      </c>
      <c r="T22" s="16">
        <f t="shared" si="8"/>
        <v>4</v>
      </c>
      <c r="V22" s="12">
        <f t="shared" si="9"/>
        <v>0</v>
      </c>
    </row>
    <row r="23" spans="1:246" ht="15" customHeight="1">
      <c r="A23" s="70"/>
      <c r="B23" s="71"/>
      <c r="C23" s="71"/>
      <c r="D23" s="19"/>
      <c r="E23" s="20"/>
      <c r="F23" s="20"/>
      <c r="G23" s="21" t="str">
        <f t="shared" si="0"/>
        <v/>
      </c>
      <c r="H23" s="22"/>
      <c r="I23" s="22"/>
      <c r="J23" s="23"/>
      <c r="K23" s="24" t="str">
        <f t="shared" si="1"/>
        <v/>
      </c>
      <c r="L23" s="26" t="str">
        <f t="shared" si="10"/>
        <v/>
      </c>
      <c r="M23" s="65" t="str">
        <f t="shared" si="2"/>
        <v/>
      </c>
      <c r="N23" s="64" t="str">
        <f t="shared" si="3"/>
        <v/>
      </c>
      <c r="O23" s="36" t="str">
        <f t="shared" si="4"/>
        <v/>
      </c>
      <c r="P23" s="34" t="str">
        <f t="shared" si="5"/>
        <v/>
      </c>
      <c r="Q23" s="32" t="str">
        <f t="shared" si="6"/>
        <v/>
      </c>
      <c r="R23" s="25" t="str">
        <f t="shared" si="7"/>
        <v/>
      </c>
      <c r="S23" s="26" t="str">
        <f>IFERROR(IF(D23="m",VLOOKUP(Q23,Mirwald_Berechnung_Male!$A$1:$D$42,T23,TRUE),VLOOKUP(Q23,Mirwald_Berechnung_Female!$A$1:$D$42,T23,TRUE)),"")</f>
        <v/>
      </c>
      <c r="T23" s="16">
        <f t="shared" si="8"/>
        <v>4</v>
      </c>
      <c r="V23" s="12">
        <f t="shared" si="9"/>
        <v>0</v>
      </c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</row>
    <row r="24" spans="1:246" ht="15" customHeight="1">
      <c r="A24" s="70"/>
      <c r="B24" s="71"/>
      <c r="C24" s="71"/>
      <c r="D24" s="19"/>
      <c r="E24" s="20"/>
      <c r="F24" s="20"/>
      <c r="G24" s="21" t="str">
        <f t="shared" si="0"/>
        <v/>
      </c>
      <c r="H24" s="22"/>
      <c r="I24" s="22"/>
      <c r="J24" s="23"/>
      <c r="K24" s="24" t="str">
        <f t="shared" si="1"/>
        <v/>
      </c>
      <c r="L24" s="26" t="str">
        <f t="shared" si="10"/>
        <v/>
      </c>
      <c r="M24" s="65" t="str">
        <f t="shared" si="2"/>
        <v/>
      </c>
      <c r="N24" s="64" t="str">
        <f t="shared" si="3"/>
        <v/>
      </c>
      <c r="O24" s="36" t="str">
        <f t="shared" si="4"/>
        <v/>
      </c>
      <c r="P24" s="34" t="str">
        <f t="shared" si="5"/>
        <v/>
      </c>
      <c r="Q24" s="32" t="str">
        <f t="shared" si="6"/>
        <v/>
      </c>
      <c r="R24" s="25" t="str">
        <f t="shared" si="7"/>
        <v/>
      </c>
      <c r="S24" s="26" t="str">
        <f>IFERROR(IF(D24="m",VLOOKUP(Q24,Mirwald_Berechnung_Male!$A$1:$D$42,T24,TRUE),VLOOKUP(Q24,Mirwald_Berechnung_Female!$A$1:$D$42,T24,TRUE)),"")</f>
        <v/>
      </c>
      <c r="T24" s="16">
        <f t="shared" si="8"/>
        <v>4</v>
      </c>
      <c r="V24" s="12">
        <f t="shared" si="9"/>
        <v>0</v>
      </c>
    </row>
    <row r="25" spans="1:246" ht="15" customHeight="1">
      <c r="A25" s="70"/>
      <c r="B25" s="71"/>
      <c r="C25" s="71"/>
      <c r="D25" s="19"/>
      <c r="E25" s="20"/>
      <c r="F25" s="20"/>
      <c r="G25" s="21" t="str">
        <f t="shared" si="0"/>
        <v/>
      </c>
      <c r="H25" s="22"/>
      <c r="I25" s="22"/>
      <c r="J25" s="23"/>
      <c r="K25" s="24" t="str">
        <f t="shared" si="1"/>
        <v/>
      </c>
      <c r="L25" s="26" t="str">
        <f t="shared" si="10"/>
        <v/>
      </c>
      <c r="M25" s="65" t="str">
        <f t="shared" si="2"/>
        <v/>
      </c>
      <c r="N25" s="64" t="str">
        <f t="shared" si="3"/>
        <v/>
      </c>
      <c r="O25" s="36" t="str">
        <f t="shared" si="4"/>
        <v/>
      </c>
      <c r="P25" s="34" t="str">
        <f t="shared" si="5"/>
        <v/>
      </c>
      <c r="Q25" s="32" t="str">
        <f t="shared" si="6"/>
        <v/>
      </c>
      <c r="R25" s="25" t="str">
        <f t="shared" si="7"/>
        <v/>
      </c>
      <c r="S25" s="26" t="str">
        <f>IFERROR(IF(D25="m",VLOOKUP(Q25,Mirwald_Berechnung_Male!$A$1:$D$42,T25,TRUE),VLOOKUP(Q25,Mirwald_Berechnung_Female!$A$1:$D$42,T25,TRUE)),"")</f>
        <v/>
      </c>
      <c r="T25" s="16">
        <f t="shared" si="8"/>
        <v>4</v>
      </c>
      <c r="V25" s="12">
        <f t="shared" si="9"/>
        <v>0</v>
      </c>
    </row>
    <row r="26" spans="1:246" ht="15" customHeight="1">
      <c r="A26" s="70"/>
      <c r="B26" s="71"/>
      <c r="C26" s="71"/>
      <c r="D26" s="19"/>
      <c r="E26" s="20"/>
      <c r="F26" s="20"/>
      <c r="G26" s="21" t="str">
        <f t="shared" si="0"/>
        <v/>
      </c>
      <c r="H26" s="22"/>
      <c r="I26" s="22"/>
      <c r="J26" s="23"/>
      <c r="K26" s="24" t="str">
        <f t="shared" si="1"/>
        <v/>
      </c>
      <c r="L26" s="26" t="str">
        <f t="shared" si="10"/>
        <v/>
      </c>
      <c r="M26" s="65" t="str">
        <f t="shared" si="2"/>
        <v/>
      </c>
      <c r="N26" s="64" t="str">
        <f t="shared" si="3"/>
        <v/>
      </c>
      <c r="O26" s="36" t="str">
        <f t="shared" si="4"/>
        <v/>
      </c>
      <c r="P26" s="34" t="str">
        <f t="shared" si="5"/>
        <v/>
      </c>
      <c r="Q26" s="32" t="str">
        <f t="shared" si="6"/>
        <v/>
      </c>
      <c r="R26" s="25" t="str">
        <f t="shared" si="7"/>
        <v/>
      </c>
      <c r="S26" s="26" t="str">
        <f>IFERROR(IF(D26="m",VLOOKUP(Q26,Mirwald_Berechnung_Male!$A$1:$D$42,T26,TRUE),VLOOKUP(Q26,Mirwald_Berechnung_Female!$A$1:$D$42,T26,TRUE)),"")</f>
        <v/>
      </c>
      <c r="T26" s="16">
        <f t="shared" si="8"/>
        <v>4</v>
      </c>
      <c r="V26" s="12">
        <f t="shared" si="9"/>
        <v>0</v>
      </c>
    </row>
    <row r="27" spans="1:246" ht="15" customHeight="1">
      <c r="A27" s="70"/>
      <c r="B27" s="71"/>
      <c r="C27" s="71"/>
      <c r="D27" s="19"/>
      <c r="E27" s="20"/>
      <c r="F27" s="20"/>
      <c r="G27" s="21" t="str">
        <f t="shared" si="0"/>
        <v/>
      </c>
      <c r="H27" s="22"/>
      <c r="I27" s="22"/>
      <c r="J27" s="23"/>
      <c r="K27" s="24" t="str">
        <f t="shared" si="1"/>
        <v/>
      </c>
      <c r="L27" s="26" t="str">
        <f t="shared" si="10"/>
        <v/>
      </c>
      <c r="M27" s="65" t="str">
        <f t="shared" si="2"/>
        <v/>
      </c>
      <c r="N27" s="64" t="str">
        <f t="shared" si="3"/>
        <v/>
      </c>
      <c r="O27" s="36" t="str">
        <f t="shared" si="4"/>
        <v/>
      </c>
      <c r="P27" s="34" t="str">
        <f t="shared" si="5"/>
        <v/>
      </c>
      <c r="Q27" s="32" t="str">
        <f t="shared" si="6"/>
        <v/>
      </c>
      <c r="R27" s="25" t="str">
        <f t="shared" si="7"/>
        <v/>
      </c>
      <c r="S27" s="26" t="str">
        <f>IFERROR(IF(D27="m",VLOOKUP(Q27,Mirwald_Berechnung_Male!$A$1:$D$42,T27,TRUE),VLOOKUP(Q27,Mirwald_Berechnung_Female!$A$1:$D$42,T27,TRUE)),"")</f>
        <v/>
      </c>
      <c r="T27" s="16">
        <f t="shared" si="8"/>
        <v>4</v>
      </c>
      <c r="V27" s="12">
        <f t="shared" si="9"/>
        <v>0</v>
      </c>
    </row>
    <row r="28" spans="1:246" ht="15" customHeight="1">
      <c r="A28" s="70"/>
      <c r="B28" s="71"/>
      <c r="C28" s="71"/>
      <c r="D28" s="19"/>
      <c r="E28" s="20"/>
      <c r="F28" s="20"/>
      <c r="G28" s="21" t="str">
        <f t="shared" si="0"/>
        <v/>
      </c>
      <c r="H28" s="22"/>
      <c r="I28" s="22"/>
      <c r="J28" s="23"/>
      <c r="K28" s="24" t="str">
        <f t="shared" si="1"/>
        <v/>
      </c>
      <c r="L28" s="26" t="str">
        <f t="shared" si="10"/>
        <v/>
      </c>
      <c r="M28" s="65" t="str">
        <f t="shared" si="2"/>
        <v/>
      </c>
      <c r="N28" s="64" t="str">
        <f t="shared" si="3"/>
        <v/>
      </c>
      <c r="O28" s="36" t="str">
        <f t="shared" si="4"/>
        <v/>
      </c>
      <c r="P28" s="34" t="str">
        <f t="shared" si="5"/>
        <v/>
      </c>
      <c r="Q28" s="32" t="str">
        <f t="shared" si="6"/>
        <v/>
      </c>
      <c r="R28" s="25" t="str">
        <f t="shared" si="7"/>
        <v/>
      </c>
      <c r="S28" s="26" t="str">
        <f>IFERROR(IF(D28="m",VLOOKUP(Q28,Mirwald_Berechnung_Male!$A$1:$D$42,T28,TRUE),VLOOKUP(Q28,Mirwald_Berechnung_Female!$A$1:$D$42,T28,TRUE)),"")</f>
        <v/>
      </c>
      <c r="T28" s="16">
        <f t="shared" si="8"/>
        <v>4</v>
      </c>
      <c r="V28" s="12">
        <f t="shared" si="9"/>
        <v>0</v>
      </c>
    </row>
    <row r="29" spans="1:246" ht="15" customHeight="1">
      <c r="A29" s="70"/>
      <c r="B29" s="71"/>
      <c r="C29" s="71"/>
      <c r="D29" s="19"/>
      <c r="E29" s="20"/>
      <c r="F29" s="20"/>
      <c r="G29" s="21" t="str">
        <f t="shared" si="0"/>
        <v/>
      </c>
      <c r="H29" s="22"/>
      <c r="I29" s="22"/>
      <c r="J29" s="23"/>
      <c r="K29" s="24" t="str">
        <f t="shared" si="1"/>
        <v/>
      </c>
      <c r="L29" s="26" t="str">
        <f t="shared" si="10"/>
        <v/>
      </c>
      <c r="M29" s="65" t="str">
        <f t="shared" si="2"/>
        <v/>
      </c>
      <c r="N29" s="64" t="str">
        <f t="shared" si="3"/>
        <v/>
      </c>
      <c r="O29" s="36" t="str">
        <f t="shared" si="4"/>
        <v/>
      </c>
      <c r="P29" s="34" t="str">
        <f t="shared" si="5"/>
        <v/>
      </c>
      <c r="Q29" s="32" t="str">
        <f t="shared" si="6"/>
        <v/>
      </c>
      <c r="R29" s="25" t="str">
        <f t="shared" si="7"/>
        <v/>
      </c>
      <c r="S29" s="26" t="str">
        <f>IFERROR(IF(D29="m",VLOOKUP(Q29,Mirwald_Berechnung_Male!$A$1:$D$42,T29,TRUE),VLOOKUP(Q29,Mirwald_Berechnung_Female!$A$1:$D$42,T29,TRUE)),"")</f>
        <v/>
      </c>
      <c r="T29" s="16">
        <f t="shared" si="8"/>
        <v>4</v>
      </c>
      <c r="V29" s="12">
        <f t="shared" si="9"/>
        <v>0</v>
      </c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</row>
    <row r="30" spans="1:246" ht="15" customHeight="1">
      <c r="A30" s="70"/>
      <c r="B30" s="71"/>
      <c r="C30" s="71"/>
      <c r="D30" s="19"/>
      <c r="E30" s="20"/>
      <c r="F30" s="20"/>
      <c r="G30" s="21" t="str">
        <f t="shared" si="0"/>
        <v/>
      </c>
      <c r="H30" s="22"/>
      <c r="I30" s="22"/>
      <c r="J30" s="23"/>
      <c r="K30" s="24" t="str">
        <f t="shared" si="1"/>
        <v/>
      </c>
      <c r="L30" s="26" t="str">
        <f t="shared" si="10"/>
        <v/>
      </c>
      <c r="M30" s="65" t="str">
        <f t="shared" si="2"/>
        <v/>
      </c>
      <c r="N30" s="64" t="str">
        <f t="shared" si="3"/>
        <v/>
      </c>
      <c r="O30" s="36" t="str">
        <f t="shared" si="4"/>
        <v/>
      </c>
      <c r="P30" s="34" t="str">
        <f t="shared" si="5"/>
        <v/>
      </c>
      <c r="Q30" s="32" t="str">
        <f t="shared" si="6"/>
        <v/>
      </c>
      <c r="R30" s="25" t="str">
        <f t="shared" si="7"/>
        <v/>
      </c>
      <c r="S30" s="26" t="str">
        <f>IFERROR(IF(D30="m",VLOOKUP(Q30,Mirwald_Berechnung_Male!$A$1:$D$42,T30,TRUE),VLOOKUP(Q30,Mirwald_Berechnung_Female!$A$1:$D$42,T30,TRUE)),"")</f>
        <v/>
      </c>
      <c r="T30" s="16">
        <f t="shared" si="8"/>
        <v>4</v>
      </c>
      <c r="V30" s="12">
        <f t="shared" si="9"/>
        <v>0</v>
      </c>
    </row>
    <row r="31" spans="1:246" ht="15" customHeight="1">
      <c r="A31" s="70"/>
      <c r="B31" s="71"/>
      <c r="C31" s="71"/>
      <c r="D31" s="19"/>
      <c r="E31" s="20"/>
      <c r="F31" s="20"/>
      <c r="G31" s="21" t="str">
        <f t="shared" si="0"/>
        <v/>
      </c>
      <c r="H31" s="22"/>
      <c r="I31" s="22"/>
      <c r="J31" s="23"/>
      <c r="K31" s="24" t="str">
        <f t="shared" si="1"/>
        <v/>
      </c>
      <c r="L31" s="26" t="str">
        <f t="shared" si="10"/>
        <v/>
      </c>
      <c r="M31" s="65" t="str">
        <f t="shared" si="2"/>
        <v/>
      </c>
      <c r="N31" s="64" t="str">
        <f t="shared" si="3"/>
        <v/>
      </c>
      <c r="O31" s="36" t="str">
        <f t="shared" si="4"/>
        <v/>
      </c>
      <c r="P31" s="34" t="str">
        <f t="shared" si="5"/>
        <v/>
      </c>
      <c r="Q31" s="32" t="str">
        <f t="shared" si="6"/>
        <v/>
      </c>
      <c r="R31" s="25" t="str">
        <f t="shared" si="7"/>
        <v/>
      </c>
      <c r="S31" s="26" t="str">
        <f>IFERROR(IF(D31="m",VLOOKUP(Q31,Mirwald_Berechnung_Male!$A$1:$D$42,T31,TRUE),VLOOKUP(Q31,Mirwald_Berechnung_Female!$A$1:$D$42,T31,TRUE)),"")</f>
        <v/>
      </c>
      <c r="T31" s="16">
        <f t="shared" si="8"/>
        <v>4</v>
      </c>
      <c r="V31" s="12">
        <f t="shared" si="9"/>
        <v>0</v>
      </c>
    </row>
    <row r="32" spans="1:246" ht="15" customHeight="1">
      <c r="A32" s="70"/>
      <c r="B32" s="71"/>
      <c r="C32" s="71"/>
      <c r="D32" s="19"/>
      <c r="E32" s="20"/>
      <c r="F32" s="20"/>
      <c r="G32" s="21" t="str">
        <f t="shared" si="0"/>
        <v/>
      </c>
      <c r="H32" s="22"/>
      <c r="I32" s="22"/>
      <c r="J32" s="23"/>
      <c r="K32" s="24" t="str">
        <f t="shared" si="1"/>
        <v/>
      </c>
      <c r="L32" s="26" t="str">
        <f t="shared" si="10"/>
        <v/>
      </c>
      <c r="M32" s="65" t="str">
        <f t="shared" si="2"/>
        <v/>
      </c>
      <c r="N32" s="64" t="str">
        <f t="shared" si="3"/>
        <v/>
      </c>
      <c r="O32" s="36" t="str">
        <f t="shared" si="4"/>
        <v/>
      </c>
      <c r="P32" s="34" t="str">
        <f t="shared" si="5"/>
        <v/>
      </c>
      <c r="Q32" s="32" t="str">
        <f t="shared" si="6"/>
        <v/>
      </c>
      <c r="R32" s="25" t="str">
        <f t="shared" si="7"/>
        <v/>
      </c>
      <c r="S32" s="26" t="str">
        <f>IFERROR(IF(D32="m",VLOOKUP(Q32,Mirwald_Berechnung_Male!$A$1:$D$42,T32,TRUE),VLOOKUP(Q32,Mirwald_Berechnung_Female!$A$1:$D$42,T32,TRUE)),"")</f>
        <v/>
      </c>
      <c r="T32" s="16">
        <f t="shared" si="8"/>
        <v>4</v>
      </c>
      <c r="V32" s="12">
        <f t="shared" si="9"/>
        <v>0</v>
      </c>
    </row>
    <row r="33" spans="1:246" ht="15" customHeight="1">
      <c r="A33" s="70"/>
      <c r="B33" s="71"/>
      <c r="C33" s="71"/>
      <c r="D33" s="19"/>
      <c r="E33" s="20"/>
      <c r="F33" s="20"/>
      <c r="G33" s="21" t="str">
        <f t="shared" si="0"/>
        <v/>
      </c>
      <c r="H33" s="22"/>
      <c r="I33" s="22"/>
      <c r="J33" s="23"/>
      <c r="K33" s="24" t="str">
        <f t="shared" si="1"/>
        <v/>
      </c>
      <c r="L33" s="26" t="str">
        <f t="shared" si="10"/>
        <v/>
      </c>
      <c r="M33" s="65" t="str">
        <f t="shared" si="2"/>
        <v/>
      </c>
      <c r="N33" s="64" t="str">
        <f t="shared" si="3"/>
        <v/>
      </c>
      <c r="O33" s="36" t="str">
        <f t="shared" si="4"/>
        <v/>
      </c>
      <c r="P33" s="34" t="str">
        <f t="shared" si="5"/>
        <v/>
      </c>
      <c r="Q33" s="32" t="str">
        <f t="shared" si="6"/>
        <v/>
      </c>
      <c r="R33" s="25" t="str">
        <f t="shared" si="7"/>
        <v/>
      </c>
      <c r="S33" s="26" t="str">
        <f>IFERROR(IF(D33="m",VLOOKUP(Q33,Mirwald_Berechnung_Male!$A$1:$D$42,T33,TRUE),VLOOKUP(Q33,Mirwald_Berechnung_Female!$A$1:$D$42,T33,TRUE)),"")</f>
        <v/>
      </c>
      <c r="T33" s="16">
        <f t="shared" si="8"/>
        <v>4</v>
      </c>
      <c r="V33" s="12">
        <f t="shared" si="9"/>
        <v>0</v>
      </c>
    </row>
    <row r="34" spans="1:246" ht="15" customHeight="1">
      <c r="A34" s="70"/>
      <c r="B34" s="71"/>
      <c r="C34" s="71"/>
      <c r="D34" s="19"/>
      <c r="E34" s="20"/>
      <c r="F34" s="20"/>
      <c r="G34" s="21" t="str">
        <f t="shared" si="0"/>
        <v/>
      </c>
      <c r="H34" s="22"/>
      <c r="I34" s="22"/>
      <c r="J34" s="23"/>
      <c r="K34" s="24" t="str">
        <f t="shared" si="1"/>
        <v/>
      </c>
      <c r="L34" s="26" t="str">
        <f t="shared" si="10"/>
        <v/>
      </c>
      <c r="M34" s="65" t="str">
        <f t="shared" si="2"/>
        <v/>
      </c>
      <c r="N34" s="64" t="str">
        <f t="shared" si="3"/>
        <v/>
      </c>
      <c r="O34" s="36" t="str">
        <f t="shared" si="4"/>
        <v/>
      </c>
      <c r="P34" s="34" t="str">
        <f t="shared" si="5"/>
        <v/>
      </c>
      <c r="Q34" s="32" t="str">
        <f t="shared" si="6"/>
        <v/>
      </c>
      <c r="R34" s="25" t="str">
        <f t="shared" si="7"/>
        <v/>
      </c>
      <c r="S34" s="26" t="str">
        <f>IFERROR(IF(D34="m",VLOOKUP(Q34,Mirwald_Berechnung_Male!$A$1:$D$42,T34,TRUE),VLOOKUP(Q34,Mirwald_Berechnung_Female!$A$1:$D$42,T34,TRUE)),"")</f>
        <v/>
      </c>
      <c r="T34" s="16">
        <f t="shared" si="8"/>
        <v>4</v>
      </c>
      <c r="V34" s="12">
        <f t="shared" si="9"/>
        <v>0</v>
      </c>
    </row>
    <row r="35" spans="1:246" ht="15" customHeight="1">
      <c r="A35" s="70"/>
      <c r="B35" s="71"/>
      <c r="C35" s="71"/>
      <c r="D35" s="19"/>
      <c r="E35" s="20"/>
      <c r="F35" s="20"/>
      <c r="G35" s="21" t="str">
        <f t="shared" ref="G35:G66" si="11">IF(F35="","",(F35-E35)/365.25)</f>
        <v/>
      </c>
      <c r="H35" s="22"/>
      <c r="I35" s="22"/>
      <c r="J35" s="23"/>
      <c r="K35" s="24" t="str">
        <f t="shared" ref="K35:K66" si="12">IF(J35="","",I35-J35)</f>
        <v/>
      </c>
      <c r="L35" s="26" t="str">
        <f t="shared" si="10"/>
        <v/>
      </c>
      <c r="M35" s="65" t="str">
        <f t="shared" ref="M35:M66" si="13">IFERROR(IF(L35-G35&gt;0.6251,1,IF(L35-G35&gt;0.3751,2,IF(L35-G35&lt;-0.625,5,IF(L35-G35&lt;-0.375,4,3)))),"")</f>
        <v/>
      </c>
      <c r="N35" s="64" t="str">
        <f t="shared" ref="N35:N66" si="14">IFERROR(IF(L35-G35&gt;0.6251,"früh/précoce",IF(L35-G35&gt;0.3751,"möglicherweise früh/eventuellement précoce",IF(L35-G35&lt;-0.625,"spät/tardif",IF(L35-G35&lt;-0.375,"möglicherweise spät/eventuellement tardif","normal")))),"")</f>
        <v/>
      </c>
      <c r="O35" s="36" t="str">
        <f t="shared" ref="O35:O66" si="15">IFERROR(I35+S35,"")</f>
        <v/>
      </c>
      <c r="P35" s="34" t="str">
        <f t="shared" ref="P35:P66" si="16">IFERROR(I35/O35,"")</f>
        <v/>
      </c>
      <c r="Q35" s="32" t="str">
        <f t="shared" ref="Q35:Q66" si="17">IFERROR(IF(D35="m",(-9.236+(0.0002708*K35*J35)+(-0.001663*G35*K35)+(0.007216*G35*J35)+(0.02292*H35/I35*100)),(-9.376+(0.0001882*K35*J35)+(0.0022*G35*K35)+(0.005841*G35*J35)-(0.002658*G35*H35)+(0.07693*(H35/I35)*100))),"")</f>
        <v/>
      </c>
      <c r="R35" s="25" t="str">
        <f t="shared" ref="R35:R66" si="18">IFERROR(G35-Q35,"")</f>
        <v/>
      </c>
      <c r="S35" s="26" t="str">
        <f>IFERROR(IF(D35="m",VLOOKUP(Q35,Mirwald_Berechnung_Male!$A$1:$D$42,T35,TRUE),VLOOKUP(Q35,Mirwald_Berechnung_Female!$A$1:$D$42,T35,TRUE)),"")</f>
        <v/>
      </c>
      <c r="T35" s="16">
        <f t="shared" ref="T35:T66" si="19">IF(D35="m",IF(R35&lt;13,2,IF(R35&lt;15,3,4)),IF(R35&lt;11,2,IF(R35&lt;13,3,4)))</f>
        <v>4</v>
      </c>
      <c r="V35" s="12">
        <f t="shared" ref="V35:V66" si="20">IF(LEN(L35)&gt;1,L35,0)</f>
        <v>0</v>
      </c>
    </row>
    <row r="36" spans="1:246" ht="15" customHeight="1">
      <c r="A36" s="70"/>
      <c r="B36" s="71"/>
      <c r="C36" s="71"/>
      <c r="D36" s="19"/>
      <c r="E36" s="20"/>
      <c r="F36" s="20"/>
      <c r="G36" s="21" t="str">
        <f t="shared" si="11"/>
        <v/>
      </c>
      <c r="H36" s="22"/>
      <c r="I36" s="22"/>
      <c r="J36" s="23"/>
      <c r="K36" s="24" t="str">
        <f t="shared" si="12"/>
        <v/>
      </c>
      <c r="L36" s="26" t="str">
        <f t="shared" si="10"/>
        <v/>
      </c>
      <c r="M36" s="65" t="str">
        <f t="shared" si="13"/>
        <v/>
      </c>
      <c r="N36" s="64" t="str">
        <f t="shared" si="14"/>
        <v/>
      </c>
      <c r="O36" s="36" t="str">
        <f t="shared" si="15"/>
        <v/>
      </c>
      <c r="P36" s="34" t="str">
        <f t="shared" si="16"/>
        <v/>
      </c>
      <c r="Q36" s="32" t="str">
        <f t="shared" si="17"/>
        <v/>
      </c>
      <c r="R36" s="25" t="str">
        <f t="shared" si="18"/>
        <v/>
      </c>
      <c r="S36" s="26" t="str">
        <f>IFERROR(IF(D36="m",VLOOKUP(Q36,Mirwald_Berechnung_Male!$A$1:$D$42,T36,TRUE),VLOOKUP(Q36,Mirwald_Berechnung_Female!$A$1:$D$42,T36,TRUE)),"")</f>
        <v/>
      </c>
      <c r="T36" s="16">
        <f t="shared" si="19"/>
        <v>4</v>
      </c>
      <c r="V36" s="12">
        <f t="shared" si="20"/>
        <v>0</v>
      </c>
    </row>
    <row r="37" spans="1:246" ht="15" customHeight="1">
      <c r="A37" s="70"/>
      <c r="B37" s="71"/>
      <c r="C37" s="71"/>
      <c r="D37" s="19"/>
      <c r="E37" s="20"/>
      <c r="F37" s="20"/>
      <c r="G37" s="21" t="str">
        <f t="shared" si="11"/>
        <v/>
      </c>
      <c r="H37" s="22"/>
      <c r="I37" s="22"/>
      <c r="J37" s="22"/>
      <c r="K37" s="24" t="str">
        <f t="shared" si="12"/>
        <v/>
      </c>
      <c r="L37" s="26" t="str">
        <f t="shared" si="10"/>
        <v/>
      </c>
      <c r="M37" s="65" t="str">
        <f t="shared" si="13"/>
        <v/>
      </c>
      <c r="N37" s="64" t="str">
        <f t="shared" si="14"/>
        <v/>
      </c>
      <c r="O37" s="36" t="str">
        <f t="shared" si="15"/>
        <v/>
      </c>
      <c r="P37" s="34" t="str">
        <f t="shared" si="16"/>
        <v/>
      </c>
      <c r="Q37" s="32" t="str">
        <f t="shared" si="17"/>
        <v/>
      </c>
      <c r="R37" s="25" t="str">
        <f t="shared" si="18"/>
        <v/>
      </c>
      <c r="S37" s="26" t="str">
        <f>IFERROR(IF(D37="m",VLOOKUP(Q37,Mirwald_Berechnung_Male!$A$1:$D$42,T37,TRUE),VLOOKUP(Q37,Mirwald_Berechnung_Female!$A$1:$D$42,T37,TRUE)),"")</f>
        <v/>
      </c>
      <c r="T37" s="16">
        <f t="shared" si="19"/>
        <v>4</v>
      </c>
      <c r="V37" s="12">
        <f t="shared" si="20"/>
        <v>0</v>
      </c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</row>
    <row r="38" spans="1:246" ht="15" customHeight="1">
      <c r="A38" s="70"/>
      <c r="B38" s="71"/>
      <c r="C38" s="71"/>
      <c r="D38" s="19"/>
      <c r="E38" s="20"/>
      <c r="F38" s="20"/>
      <c r="G38" s="21" t="str">
        <f t="shared" si="11"/>
        <v/>
      </c>
      <c r="H38" s="22"/>
      <c r="I38" s="22"/>
      <c r="J38" s="22"/>
      <c r="K38" s="24" t="str">
        <f t="shared" si="12"/>
        <v/>
      </c>
      <c r="L38" s="26" t="str">
        <f t="shared" si="10"/>
        <v/>
      </c>
      <c r="M38" s="65" t="str">
        <f t="shared" si="13"/>
        <v/>
      </c>
      <c r="N38" s="64" t="str">
        <f t="shared" si="14"/>
        <v/>
      </c>
      <c r="O38" s="36" t="str">
        <f t="shared" si="15"/>
        <v/>
      </c>
      <c r="P38" s="34" t="str">
        <f t="shared" si="16"/>
        <v/>
      </c>
      <c r="Q38" s="32" t="str">
        <f t="shared" si="17"/>
        <v/>
      </c>
      <c r="R38" s="25" t="str">
        <f t="shared" si="18"/>
        <v/>
      </c>
      <c r="S38" s="26" t="str">
        <f>IFERROR(IF(D38="m",VLOOKUP(Q38,Mirwald_Berechnung_Male!$A$1:$D$42,T38,TRUE),VLOOKUP(Q38,Mirwald_Berechnung_Female!$A$1:$D$42,T38,TRUE)),"")</f>
        <v/>
      </c>
      <c r="T38" s="16">
        <f t="shared" si="19"/>
        <v>4</v>
      </c>
      <c r="V38" s="12">
        <f t="shared" si="20"/>
        <v>0</v>
      </c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</row>
    <row r="39" spans="1:246" ht="15" customHeight="1">
      <c r="A39" s="70"/>
      <c r="B39" s="71"/>
      <c r="C39" s="71"/>
      <c r="D39" s="19"/>
      <c r="E39" s="20"/>
      <c r="F39" s="20"/>
      <c r="G39" s="21" t="str">
        <f t="shared" si="11"/>
        <v/>
      </c>
      <c r="H39" s="22"/>
      <c r="I39" s="22"/>
      <c r="J39" s="23"/>
      <c r="K39" s="24" t="str">
        <f t="shared" si="12"/>
        <v/>
      </c>
      <c r="L39" s="26" t="str">
        <f t="shared" si="10"/>
        <v/>
      </c>
      <c r="M39" s="65" t="str">
        <f t="shared" si="13"/>
        <v/>
      </c>
      <c r="N39" s="64" t="str">
        <f t="shared" si="14"/>
        <v/>
      </c>
      <c r="O39" s="36" t="str">
        <f t="shared" si="15"/>
        <v/>
      </c>
      <c r="P39" s="34" t="str">
        <f t="shared" si="16"/>
        <v/>
      </c>
      <c r="Q39" s="32" t="str">
        <f t="shared" si="17"/>
        <v/>
      </c>
      <c r="R39" s="25" t="str">
        <f t="shared" si="18"/>
        <v/>
      </c>
      <c r="S39" s="26" t="str">
        <f>IFERROR(IF(D39="m",VLOOKUP(Q39,Mirwald_Berechnung_Male!$A$1:$D$42,T39,TRUE),VLOOKUP(Q39,Mirwald_Berechnung_Female!$A$1:$D$42,T39,TRUE)),"")</f>
        <v/>
      </c>
      <c r="T39" s="16">
        <f t="shared" si="19"/>
        <v>4</v>
      </c>
      <c r="V39" s="12">
        <f t="shared" si="20"/>
        <v>0</v>
      </c>
    </row>
    <row r="40" spans="1:246" ht="15" customHeight="1">
      <c r="A40" s="70"/>
      <c r="B40" s="71"/>
      <c r="C40" s="71"/>
      <c r="D40" s="19"/>
      <c r="E40" s="20"/>
      <c r="F40" s="20"/>
      <c r="G40" s="21" t="str">
        <f t="shared" si="11"/>
        <v/>
      </c>
      <c r="H40" s="22"/>
      <c r="I40" s="22"/>
      <c r="J40" s="22"/>
      <c r="K40" s="24" t="str">
        <f t="shared" si="12"/>
        <v/>
      </c>
      <c r="L40" s="26" t="str">
        <f t="shared" si="10"/>
        <v/>
      </c>
      <c r="M40" s="65" t="str">
        <f t="shared" si="13"/>
        <v/>
      </c>
      <c r="N40" s="64" t="str">
        <f t="shared" si="14"/>
        <v/>
      </c>
      <c r="O40" s="36" t="str">
        <f t="shared" si="15"/>
        <v/>
      </c>
      <c r="P40" s="34" t="str">
        <f t="shared" si="16"/>
        <v/>
      </c>
      <c r="Q40" s="32" t="str">
        <f t="shared" si="17"/>
        <v/>
      </c>
      <c r="R40" s="25" t="str">
        <f t="shared" si="18"/>
        <v/>
      </c>
      <c r="S40" s="26" t="str">
        <f>IFERROR(IF(D40="m",VLOOKUP(Q40,Mirwald_Berechnung_Male!$A$1:$D$42,T40,TRUE),VLOOKUP(Q40,Mirwald_Berechnung_Female!$A$1:$D$42,T40,TRUE)),"")</f>
        <v/>
      </c>
      <c r="T40" s="16">
        <f t="shared" si="19"/>
        <v>4</v>
      </c>
      <c r="V40" s="12">
        <f t="shared" si="20"/>
        <v>0</v>
      </c>
    </row>
    <row r="41" spans="1:246" ht="15" customHeight="1">
      <c r="A41" s="70"/>
      <c r="B41" s="71"/>
      <c r="C41" s="71"/>
      <c r="D41" s="19"/>
      <c r="E41" s="20"/>
      <c r="F41" s="20"/>
      <c r="G41" s="21" t="str">
        <f t="shared" si="11"/>
        <v/>
      </c>
      <c r="H41" s="22"/>
      <c r="I41" s="22"/>
      <c r="J41" s="22"/>
      <c r="K41" s="24" t="str">
        <f t="shared" si="12"/>
        <v/>
      </c>
      <c r="L41" s="26" t="str">
        <f t="shared" si="10"/>
        <v/>
      </c>
      <c r="M41" s="65" t="str">
        <f t="shared" si="13"/>
        <v/>
      </c>
      <c r="N41" s="64" t="str">
        <f t="shared" si="14"/>
        <v/>
      </c>
      <c r="O41" s="36" t="str">
        <f t="shared" si="15"/>
        <v/>
      </c>
      <c r="P41" s="34" t="str">
        <f t="shared" si="16"/>
        <v/>
      </c>
      <c r="Q41" s="32" t="str">
        <f t="shared" si="17"/>
        <v/>
      </c>
      <c r="R41" s="25" t="str">
        <f t="shared" si="18"/>
        <v/>
      </c>
      <c r="S41" s="26" t="str">
        <f>IFERROR(IF(D41="m",VLOOKUP(Q41,Mirwald_Berechnung_Male!$A$1:$D$42,T41,TRUE),VLOOKUP(Q41,Mirwald_Berechnung_Female!$A$1:$D$42,T41,TRUE)),"")</f>
        <v/>
      </c>
      <c r="T41" s="16">
        <f t="shared" si="19"/>
        <v>4</v>
      </c>
      <c r="V41" s="12">
        <f t="shared" si="20"/>
        <v>0</v>
      </c>
    </row>
    <row r="42" spans="1:246" ht="15" customHeight="1">
      <c r="A42" s="70"/>
      <c r="B42" s="71"/>
      <c r="C42" s="71"/>
      <c r="D42" s="19"/>
      <c r="E42" s="20"/>
      <c r="F42" s="20"/>
      <c r="G42" s="21" t="str">
        <f t="shared" si="11"/>
        <v/>
      </c>
      <c r="H42" s="22"/>
      <c r="I42" s="22"/>
      <c r="J42" s="23"/>
      <c r="K42" s="24" t="str">
        <f t="shared" si="12"/>
        <v/>
      </c>
      <c r="L42" s="26" t="str">
        <f t="shared" si="10"/>
        <v/>
      </c>
      <c r="M42" s="65" t="str">
        <f t="shared" si="13"/>
        <v/>
      </c>
      <c r="N42" s="64" t="str">
        <f t="shared" si="14"/>
        <v/>
      </c>
      <c r="O42" s="36" t="str">
        <f t="shared" si="15"/>
        <v/>
      </c>
      <c r="P42" s="34" t="str">
        <f t="shared" si="16"/>
        <v/>
      </c>
      <c r="Q42" s="32" t="str">
        <f t="shared" si="17"/>
        <v/>
      </c>
      <c r="R42" s="25" t="str">
        <f t="shared" si="18"/>
        <v/>
      </c>
      <c r="S42" s="26" t="str">
        <f>IFERROR(IF(D42="m",VLOOKUP(Q42,Mirwald_Berechnung_Male!$A$1:$D$42,T42,TRUE),VLOOKUP(Q42,Mirwald_Berechnung_Female!$A$1:$D$42,T42,TRUE)),"")</f>
        <v/>
      </c>
      <c r="T42" s="16">
        <f t="shared" si="19"/>
        <v>4</v>
      </c>
      <c r="V42" s="12">
        <f t="shared" si="20"/>
        <v>0</v>
      </c>
    </row>
    <row r="43" spans="1:246" ht="15" customHeight="1">
      <c r="A43" s="70"/>
      <c r="B43" s="71"/>
      <c r="C43" s="71"/>
      <c r="D43" s="19"/>
      <c r="E43" s="20"/>
      <c r="F43" s="20"/>
      <c r="G43" s="21" t="str">
        <f t="shared" si="11"/>
        <v/>
      </c>
      <c r="H43" s="22"/>
      <c r="I43" s="22"/>
      <c r="J43" s="23"/>
      <c r="K43" s="24" t="str">
        <f t="shared" si="12"/>
        <v/>
      </c>
      <c r="L43" s="26" t="str">
        <f t="shared" si="10"/>
        <v/>
      </c>
      <c r="M43" s="65" t="str">
        <f t="shared" si="13"/>
        <v/>
      </c>
      <c r="N43" s="64" t="str">
        <f t="shared" si="14"/>
        <v/>
      </c>
      <c r="O43" s="36" t="str">
        <f t="shared" si="15"/>
        <v/>
      </c>
      <c r="P43" s="34" t="str">
        <f t="shared" si="16"/>
        <v/>
      </c>
      <c r="Q43" s="32" t="str">
        <f t="shared" si="17"/>
        <v/>
      </c>
      <c r="R43" s="25" t="str">
        <f t="shared" si="18"/>
        <v/>
      </c>
      <c r="S43" s="26" t="str">
        <f>IFERROR(IF(D43="m",VLOOKUP(Q43,Mirwald_Berechnung_Male!$A$1:$D$42,T43,TRUE),VLOOKUP(Q43,Mirwald_Berechnung_Female!$A$1:$D$42,T43,TRUE)),"")</f>
        <v/>
      </c>
      <c r="T43" s="16">
        <f t="shared" si="19"/>
        <v>4</v>
      </c>
      <c r="V43" s="12">
        <f t="shared" si="20"/>
        <v>0</v>
      </c>
    </row>
    <row r="44" spans="1:246" ht="15" customHeight="1">
      <c r="A44" s="70"/>
      <c r="B44" s="71"/>
      <c r="C44" s="71"/>
      <c r="D44" s="19"/>
      <c r="E44" s="20"/>
      <c r="F44" s="20"/>
      <c r="G44" s="21" t="str">
        <f t="shared" si="11"/>
        <v/>
      </c>
      <c r="H44" s="22"/>
      <c r="I44" s="22"/>
      <c r="J44" s="23"/>
      <c r="K44" s="24" t="str">
        <f t="shared" si="12"/>
        <v/>
      </c>
      <c r="L44" s="26" t="str">
        <f t="shared" si="10"/>
        <v/>
      </c>
      <c r="M44" s="65" t="str">
        <f t="shared" si="13"/>
        <v/>
      </c>
      <c r="N44" s="64" t="str">
        <f t="shared" si="14"/>
        <v/>
      </c>
      <c r="O44" s="36" t="str">
        <f t="shared" si="15"/>
        <v/>
      </c>
      <c r="P44" s="34" t="str">
        <f t="shared" si="16"/>
        <v/>
      </c>
      <c r="Q44" s="32" t="str">
        <f t="shared" si="17"/>
        <v/>
      </c>
      <c r="R44" s="25" t="str">
        <f t="shared" si="18"/>
        <v/>
      </c>
      <c r="S44" s="26" t="str">
        <f>IFERROR(IF(D44="m",VLOOKUP(Q44,Mirwald_Berechnung_Male!$A$1:$D$42,T44,TRUE),VLOOKUP(Q44,Mirwald_Berechnung_Female!$A$1:$D$42,T44,TRUE)),"")</f>
        <v/>
      </c>
      <c r="T44" s="16">
        <f t="shared" si="19"/>
        <v>4</v>
      </c>
      <c r="V44" s="12">
        <f t="shared" si="20"/>
        <v>0</v>
      </c>
    </row>
    <row r="45" spans="1:246" ht="15" customHeight="1">
      <c r="A45" s="70"/>
      <c r="B45" s="71"/>
      <c r="C45" s="71"/>
      <c r="D45" s="19"/>
      <c r="E45" s="20"/>
      <c r="F45" s="20"/>
      <c r="G45" s="21" t="str">
        <f t="shared" si="11"/>
        <v/>
      </c>
      <c r="H45" s="22"/>
      <c r="I45" s="22"/>
      <c r="J45" s="23"/>
      <c r="K45" s="24" t="str">
        <f t="shared" si="12"/>
        <v/>
      </c>
      <c r="L45" s="26" t="str">
        <f t="shared" si="10"/>
        <v/>
      </c>
      <c r="M45" s="65" t="str">
        <f t="shared" si="13"/>
        <v/>
      </c>
      <c r="N45" s="64" t="str">
        <f t="shared" si="14"/>
        <v/>
      </c>
      <c r="O45" s="36" t="str">
        <f t="shared" si="15"/>
        <v/>
      </c>
      <c r="P45" s="34" t="str">
        <f t="shared" si="16"/>
        <v/>
      </c>
      <c r="Q45" s="32" t="str">
        <f t="shared" si="17"/>
        <v/>
      </c>
      <c r="R45" s="25" t="str">
        <f t="shared" si="18"/>
        <v/>
      </c>
      <c r="S45" s="26" t="str">
        <f>IFERROR(IF(D45="m",VLOOKUP(Q45,Mirwald_Berechnung_Male!$A$1:$D$42,T45,TRUE),VLOOKUP(Q45,Mirwald_Berechnung_Female!$A$1:$D$42,T45,TRUE)),"")</f>
        <v/>
      </c>
      <c r="T45" s="16">
        <f t="shared" si="19"/>
        <v>4</v>
      </c>
      <c r="V45" s="12">
        <f t="shared" si="20"/>
        <v>0</v>
      </c>
    </row>
    <row r="46" spans="1:246" ht="15" customHeight="1">
      <c r="A46" s="70"/>
      <c r="B46" s="71"/>
      <c r="C46" s="71"/>
      <c r="D46" s="19"/>
      <c r="E46" s="20"/>
      <c r="F46" s="20"/>
      <c r="G46" s="21" t="str">
        <f t="shared" si="11"/>
        <v/>
      </c>
      <c r="H46" s="22"/>
      <c r="I46" s="22"/>
      <c r="J46" s="23"/>
      <c r="K46" s="24" t="str">
        <f t="shared" si="12"/>
        <v/>
      </c>
      <c r="L46" s="26" t="str">
        <f t="shared" si="10"/>
        <v/>
      </c>
      <c r="M46" s="65" t="str">
        <f t="shared" si="13"/>
        <v/>
      </c>
      <c r="N46" s="64" t="str">
        <f t="shared" si="14"/>
        <v/>
      </c>
      <c r="O46" s="36" t="str">
        <f t="shared" si="15"/>
        <v/>
      </c>
      <c r="P46" s="34" t="str">
        <f t="shared" si="16"/>
        <v/>
      </c>
      <c r="Q46" s="32" t="str">
        <f t="shared" si="17"/>
        <v/>
      </c>
      <c r="R46" s="25" t="str">
        <f t="shared" si="18"/>
        <v/>
      </c>
      <c r="S46" s="26" t="str">
        <f>IFERROR(IF(D46="m",VLOOKUP(Q46,Mirwald_Berechnung_Male!$A$1:$D$42,T46,TRUE),VLOOKUP(Q46,Mirwald_Berechnung_Female!$A$1:$D$42,T46,TRUE)),"")</f>
        <v/>
      </c>
      <c r="T46" s="16">
        <f t="shared" si="19"/>
        <v>4</v>
      </c>
      <c r="V46" s="12">
        <f t="shared" si="20"/>
        <v>0</v>
      </c>
    </row>
    <row r="47" spans="1:246" ht="15" customHeight="1">
      <c r="A47" s="70"/>
      <c r="B47" s="71"/>
      <c r="C47" s="71"/>
      <c r="D47" s="19"/>
      <c r="E47" s="20"/>
      <c r="F47" s="20"/>
      <c r="G47" s="21" t="str">
        <f t="shared" si="11"/>
        <v/>
      </c>
      <c r="H47" s="22"/>
      <c r="I47" s="22"/>
      <c r="J47" s="23"/>
      <c r="K47" s="24" t="str">
        <f t="shared" si="12"/>
        <v/>
      </c>
      <c r="L47" s="26" t="str">
        <f t="shared" si="10"/>
        <v/>
      </c>
      <c r="M47" s="65" t="str">
        <f t="shared" si="13"/>
        <v/>
      </c>
      <c r="N47" s="64" t="str">
        <f t="shared" si="14"/>
        <v/>
      </c>
      <c r="O47" s="36" t="str">
        <f t="shared" si="15"/>
        <v/>
      </c>
      <c r="P47" s="34" t="str">
        <f t="shared" si="16"/>
        <v/>
      </c>
      <c r="Q47" s="32" t="str">
        <f t="shared" si="17"/>
        <v/>
      </c>
      <c r="R47" s="25" t="str">
        <f t="shared" si="18"/>
        <v/>
      </c>
      <c r="S47" s="26" t="str">
        <f>IFERROR(IF(D47="m",VLOOKUP(Q47,Mirwald_Berechnung_Male!$A$1:$D$42,T47,TRUE),VLOOKUP(Q47,Mirwald_Berechnung_Female!$A$1:$D$42,T47,TRUE)),"")</f>
        <v/>
      </c>
      <c r="T47" s="16">
        <f t="shared" si="19"/>
        <v>4</v>
      </c>
      <c r="V47" s="12">
        <f t="shared" si="20"/>
        <v>0</v>
      </c>
    </row>
    <row r="48" spans="1:246" ht="15" customHeight="1">
      <c r="A48" s="70"/>
      <c r="B48" s="71"/>
      <c r="C48" s="71"/>
      <c r="D48" s="19"/>
      <c r="E48" s="20"/>
      <c r="F48" s="20"/>
      <c r="G48" s="21" t="str">
        <f t="shared" si="11"/>
        <v/>
      </c>
      <c r="H48" s="22"/>
      <c r="I48" s="22"/>
      <c r="J48" s="23"/>
      <c r="K48" s="24" t="str">
        <f t="shared" si="12"/>
        <v/>
      </c>
      <c r="L48" s="26" t="str">
        <f t="shared" si="10"/>
        <v/>
      </c>
      <c r="M48" s="65" t="str">
        <f t="shared" si="13"/>
        <v/>
      </c>
      <c r="N48" s="64" t="str">
        <f t="shared" si="14"/>
        <v/>
      </c>
      <c r="O48" s="36" t="str">
        <f t="shared" si="15"/>
        <v/>
      </c>
      <c r="P48" s="34" t="str">
        <f t="shared" si="16"/>
        <v/>
      </c>
      <c r="Q48" s="32" t="str">
        <f t="shared" si="17"/>
        <v/>
      </c>
      <c r="R48" s="25" t="str">
        <f t="shared" si="18"/>
        <v/>
      </c>
      <c r="S48" s="26" t="str">
        <f>IFERROR(IF(D48="m",VLOOKUP(Q48,Mirwald_Berechnung_Male!$A$1:$D$42,T48,TRUE),VLOOKUP(Q48,Mirwald_Berechnung_Female!$A$1:$D$42,T48,TRUE)),"")</f>
        <v/>
      </c>
      <c r="T48" s="16">
        <f t="shared" si="19"/>
        <v>4</v>
      </c>
      <c r="V48" s="12">
        <f t="shared" si="20"/>
        <v>0</v>
      </c>
    </row>
    <row r="49" spans="1:246" ht="15" customHeight="1">
      <c r="A49" s="70"/>
      <c r="B49" s="71"/>
      <c r="C49" s="71"/>
      <c r="D49" s="19"/>
      <c r="E49" s="20"/>
      <c r="F49" s="20"/>
      <c r="G49" s="21" t="str">
        <f t="shared" si="11"/>
        <v/>
      </c>
      <c r="H49" s="22"/>
      <c r="I49" s="22"/>
      <c r="J49" s="22"/>
      <c r="K49" s="24" t="str">
        <f t="shared" si="12"/>
        <v/>
      </c>
      <c r="L49" s="26" t="str">
        <f t="shared" si="10"/>
        <v/>
      </c>
      <c r="M49" s="65" t="str">
        <f t="shared" si="13"/>
        <v/>
      </c>
      <c r="N49" s="64" t="str">
        <f t="shared" si="14"/>
        <v/>
      </c>
      <c r="O49" s="36" t="str">
        <f t="shared" si="15"/>
        <v/>
      </c>
      <c r="P49" s="34" t="str">
        <f t="shared" si="16"/>
        <v/>
      </c>
      <c r="Q49" s="32" t="str">
        <f t="shared" si="17"/>
        <v/>
      </c>
      <c r="R49" s="25" t="str">
        <f t="shared" si="18"/>
        <v/>
      </c>
      <c r="S49" s="26" t="str">
        <f>IFERROR(IF(D49="m",VLOOKUP(Q49,Mirwald_Berechnung_Male!$A$1:$D$42,T49,TRUE),VLOOKUP(Q49,Mirwald_Berechnung_Female!$A$1:$D$42,T49,TRUE)),"")</f>
        <v/>
      </c>
      <c r="T49" s="16">
        <f t="shared" si="19"/>
        <v>4</v>
      </c>
      <c r="V49" s="12">
        <f t="shared" si="20"/>
        <v>0</v>
      </c>
    </row>
    <row r="50" spans="1:246" ht="15" customHeight="1">
      <c r="A50" s="70"/>
      <c r="B50" s="71"/>
      <c r="C50" s="71"/>
      <c r="D50" s="19"/>
      <c r="E50" s="20"/>
      <c r="F50" s="20"/>
      <c r="G50" s="21" t="str">
        <f t="shared" si="11"/>
        <v/>
      </c>
      <c r="H50" s="22"/>
      <c r="I50" s="22"/>
      <c r="J50" s="23"/>
      <c r="K50" s="24" t="str">
        <f t="shared" si="12"/>
        <v/>
      </c>
      <c r="L50" s="26" t="str">
        <f t="shared" si="10"/>
        <v/>
      </c>
      <c r="M50" s="65" t="str">
        <f t="shared" si="13"/>
        <v/>
      </c>
      <c r="N50" s="64" t="str">
        <f t="shared" si="14"/>
        <v/>
      </c>
      <c r="O50" s="36" t="str">
        <f t="shared" si="15"/>
        <v/>
      </c>
      <c r="P50" s="34" t="str">
        <f t="shared" si="16"/>
        <v/>
      </c>
      <c r="Q50" s="32" t="str">
        <f t="shared" si="17"/>
        <v/>
      </c>
      <c r="R50" s="25" t="str">
        <f t="shared" si="18"/>
        <v/>
      </c>
      <c r="S50" s="26" t="str">
        <f>IFERROR(IF(D50="m",VLOOKUP(Q50,Mirwald_Berechnung_Male!$A$1:$D$42,T50,TRUE),VLOOKUP(Q50,Mirwald_Berechnung_Female!$A$1:$D$42,T50,TRUE)),"")</f>
        <v/>
      </c>
      <c r="T50" s="16">
        <f t="shared" si="19"/>
        <v>4</v>
      </c>
      <c r="V50" s="12">
        <f t="shared" si="20"/>
        <v>0</v>
      </c>
    </row>
    <row r="51" spans="1:246" ht="15" customHeight="1">
      <c r="A51" s="70"/>
      <c r="B51" s="71"/>
      <c r="C51" s="71"/>
      <c r="D51" s="19"/>
      <c r="E51" s="20"/>
      <c r="F51" s="20"/>
      <c r="G51" s="21" t="str">
        <f t="shared" si="11"/>
        <v/>
      </c>
      <c r="H51" s="22"/>
      <c r="I51" s="22"/>
      <c r="J51" s="23"/>
      <c r="K51" s="24" t="str">
        <f t="shared" si="12"/>
        <v/>
      </c>
      <c r="L51" s="26" t="str">
        <f t="shared" si="10"/>
        <v/>
      </c>
      <c r="M51" s="65" t="str">
        <f t="shared" si="13"/>
        <v/>
      </c>
      <c r="N51" s="64" t="str">
        <f t="shared" si="14"/>
        <v/>
      </c>
      <c r="O51" s="36" t="str">
        <f t="shared" si="15"/>
        <v/>
      </c>
      <c r="P51" s="34" t="str">
        <f t="shared" si="16"/>
        <v/>
      </c>
      <c r="Q51" s="32" t="str">
        <f t="shared" si="17"/>
        <v/>
      </c>
      <c r="R51" s="25" t="str">
        <f t="shared" si="18"/>
        <v/>
      </c>
      <c r="S51" s="26" t="str">
        <f>IFERROR(IF(D51="m",VLOOKUP(Q51,Mirwald_Berechnung_Male!$A$1:$D$42,T51,TRUE),VLOOKUP(Q51,Mirwald_Berechnung_Female!$A$1:$D$42,T51,TRUE)),"")</f>
        <v/>
      </c>
      <c r="T51" s="16">
        <f t="shared" si="19"/>
        <v>4</v>
      </c>
      <c r="V51" s="12">
        <f t="shared" si="20"/>
        <v>0</v>
      </c>
    </row>
    <row r="52" spans="1:246" ht="15" customHeight="1">
      <c r="A52" s="70"/>
      <c r="B52" s="71"/>
      <c r="C52" s="71"/>
      <c r="D52" s="19"/>
      <c r="E52" s="20"/>
      <c r="F52" s="20"/>
      <c r="G52" s="21" t="str">
        <f t="shared" si="11"/>
        <v/>
      </c>
      <c r="H52" s="22"/>
      <c r="I52" s="22"/>
      <c r="J52" s="22"/>
      <c r="K52" s="24" t="str">
        <f t="shared" si="12"/>
        <v/>
      </c>
      <c r="L52" s="26" t="str">
        <f t="shared" si="10"/>
        <v/>
      </c>
      <c r="M52" s="65" t="str">
        <f t="shared" si="13"/>
        <v/>
      </c>
      <c r="N52" s="64" t="str">
        <f t="shared" si="14"/>
        <v/>
      </c>
      <c r="O52" s="36" t="str">
        <f t="shared" si="15"/>
        <v/>
      </c>
      <c r="P52" s="34" t="str">
        <f t="shared" si="16"/>
        <v/>
      </c>
      <c r="Q52" s="32" t="str">
        <f t="shared" si="17"/>
        <v/>
      </c>
      <c r="R52" s="25" t="str">
        <f t="shared" si="18"/>
        <v/>
      </c>
      <c r="S52" s="26" t="str">
        <f>IFERROR(IF(D52="m",VLOOKUP(Q52,Mirwald_Berechnung_Male!$A$1:$D$42,T52,TRUE),VLOOKUP(Q52,Mirwald_Berechnung_Female!$A$1:$D$42,T52,TRUE)),"")</f>
        <v/>
      </c>
      <c r="T52" s="16">
        <f t="shared" si="19"/>
        <v>4</v>
      </c>
      <c r="V52" s="12">
        <f t="shared" si="20"/>
        <v>0</v>
      </c>
    </row>
    <row r="53" spans="1:246" ht="15" customHeight="1">
      <c r="A53" s="70"/>
      <c r="B53" s="71"/>
      <c r="C53" s="71"/>
      <c r="D53" s="19"/>
      <c r="E53" s="20"/>
      <c r="F53" s="20"/>
      <c r="G53" s="21" t="str">
        <f t="shared" si="11"/>
        <v/>
      </c>
      <c r="H53" s="22"/>
      <c r="I53" s="22"/>
      <c r="J53" s="23"/>
      <c r="K53" s="24" t="str">
        <f t="shared" si="12"/>
        <v/>
      </c>
      <c r="L53" s="26" t="str">
        <f t="shared" si="10"/>
        <v/>
      </c>
      <c r="M53" s="65" t="str">
        <f t="shared" si="13"/>
        <v/>
      </c>
      <c r="N53" s="64" t="str">
        <f t="shared" si="14"/>
        <v/>
      </c>
      <c r="O53" s="36" t="str">
        <f t="shared" si="15"/>
        <v/>
      </c>
      <c r="P53" s="34" t="str">
        <f t="shared" si="16"/>
        <v/>
      </c>
      <c r="Q53" s="32" t="str">
        <f t="shared" si="17"/>
        <v/>
      </c>
      <c r="R53" s="25" t="str">
        <f t="shared" si="18"/>
        <v/>
      </c>
      <c r="S53" s="26" t="str">
        <f>IFERROR(IF(D53="m",VLOOKUP(Q53,Mirwald_Berechnung_Male!$A$1:$D$42,T53,TRUE),VLOOKUP(Q53,Mirwald_Berechnung_Female!$A$1:$D$42,T53,TRUE)),"")</f>
        <v/>
      </c>
      <c r="T53" s="16">
        <f t="shared" si="19"/>
        <v>4</v>
      </c>
      <c r="V53" s="12">
        <f t="shared" si="20"/>
        <v>0</v>
      </c>
    </row>
    <row r="54" spans="1:246" ht="15" customHeight="1">
      <c r="A54" s="70"/>
      <c r="B54" s="71"/>
      <c r="C54" s="71"/>
      <c r="D54" s="19"/>
      <c r="E54" s="20"/>
      <c r="F54" s="20"/>
      <c r="G54" s="21" t="str">
        <f t="shared" si="11"/>
        <v/>
      </c>
      <c r="H54" s="22"/>
      <c r="I54" s="22"/>
      <c r="J54" s="23"/>
      <c r="K54" s="24" t="str">
        <f t="shared" si="12"/>
        <v/>
      </c>
      <c r="L54" s="26" t="str">
        <f t="shared" si="10"/>
        <v/>
      </c>
      <c r="M54" s="65" t="str">
        <f t="shared" si="13"/>
        <v/>
      </c>
      <c r="N54" s="64" t="str">
        <f t="shared" si="14"/>
        <v/>
      </c>
      <c r="O54" s="36" t="str">
        <f t="shared" si="15"/>
        <v/>
      </c>
      <c r="P54" s="34" t="str">
        <f t="shared" si="16"/>
        <v/>
      </c>
      <c r="Q54" s="32" t="str">
        <f t="shared" si="17"/>
        <v/>
      </c>
      <c r="R54" s="25" t="str">
        <f t="shared" si="18"/>
        <v/>
      </c>
      <c r="S54" s="26" t="str">
        <f>IFERROR(IF(D54="m",VLOOKUP(Q54,Mirwald_Berechnung_Male!$A$1:$D$42,T54,TRUE),VLOOKUP(Q54,Mirwald_Berechnung_Female!$A$1:$D$42,T54,TRUE)),"")</f>
        <v/>
      </c>
      <c r="T54" s="16">
        <f t="shared" si="19"/>
        <v>4</v>
      </c>
      <c r="V54" s="12">
        <f t="shared" si="20"/>
        <v>0</v>
      </c>
    </row>
    <row r="55" spans="1:246" ht="15" customHeight="1">
      <c r="A55" s="70"/>
      <c r="B55" s="71"/>
      <c r="C55" s="71"/>
      <c r="D55" s="19"/>
      <c r="E55" s="20"/>
      <c r="F55" s="20"/>
      <c r="G55" s="21" t="str">
        <f t="shared" si="11"/>
        <v/>
      </c>
      <c r="H55" s="22"/>
      <c r="I55" s="22"/>
      <c r="J55" s="23"/>
      <c r="K55" s="24" t="str">
        <f t="shared" si="12"/>
        <v/>
      </c>
      <c r="L55" s="26" t="str">
        <f t="shared" si="10"/>
        <v/>
      </c>
      <c r="M55" s="65" t="str">
        <f t="shared" si="13"/>
        <v/>
      </c>
      <c r="N55" s="64" t="str">
        <f t="shared" si="14"/>
        <v/>
      </c>
      <c r="O55" s="36" t="str">
        <f t="shared" si="15"/>
        <v/>
      </c>
      <c r="P55" s="34" t="str">
        <f t="shared" si="16"/>
        <v/>
      </c>
      <c r="Q55" s="32" t="str">
        <f t="shared" si="17"/>
        <v/>
      </c>
      <c r="R55" s="25" t="str">
        <f t="shared" si="18"/>
        <v/>
      </c>
      <c r="S55" s="26" t="str">
        <f>IFERROR(IF(D55="m",VLOOKUP(Q55,Mirwald_Berechnung_Male!$A$1:$D$42,T55,TRUE),VLOOKUP(Q55,Mirwald_Berechnung_Female!$A$1:$D$42,T55,TRUE)),"")</f>
        <v/>
      </c>
      <c r="T55" s="16">
        <f t="shared" si="19"/>
        <v>4</v>
      </c>
      <c r="V55" s="12">
        <f t="shared" si="20"/>
        <v>0</v>
      </c>
    </row>
    <row r="56" spans="1:246" ht="15" customHeight="1">
      <c r="A56" s="70"/>
      <c r="B56" s="71"/>
      <c r="C56" s="71"/>
      <c r="D56" s="19"/>
      <c r="E56" s="20"/>
      <c r="F56" s="20"/>
      <c r="G56" s="21" t="str">
        <f t="shared" si="11"/>
        <v/>
      </c>
      <c r="H56" s="22"/>
      <c r="I56" s="22"/>
      <c r="J56" s="22"/>
      <c r="K56" s="24" t="str">
        <f t="shared" si="12"/>
        <v/>
      </c>
      <c r="L56" s="26" t="str">
        <f t="shared" si="10"/>
        <v/>
      </c>
      <c r="M56" s="65" t="str">
        <f t="shared" si="13"/>
        <v/>
      </c>
      <c r="N56" s="64" t="str">
        <f t="shared" si="14"/>
        <v/>
      </c>
      <c r="O56" s="36" t="str">
        <f t="shared" si="15"/>
        <v/>
      </c>
      <c r="P56" s="34" t="str">
        <f t="shared" si="16"/>
        <v/>
      </c>
      <c r="Q56" s="32" t="str">
        <f t="shared" si="17"/>
        <v/>
      </c>
      <c r="R56" s="25" t="str">
        <f t="shared" si="18"/>
        <v/>
      </c>
      <c r="S56" s="26" t="str">
        <f>IFERROR(IF(D56="m",VLOOKUP(Q56,Mirwald_Berechnung_Male!$A$1:$D$42,T56,TRUE),VLOOKUP(Q56,Mirwald_Berechnung_Female!$A$1:$D$42,T56,TRUE)),"")</f>
        <v/>
      </c>
      <c r="T56" s="16">
        <f t="shared" si="19"/>
        <v>4</v>
      </c>
      <c r="V56" s="12">
        <f t="shared" si="20"/>
        <v>0</v>
      </c>
    </row>
    <row r="57" spans="1:246" ht="15" customHeight="1">
      <c r="A57" s="70"/>
      <c r="B57" s="71"/>
      <c r="C57" s="71"/>
      <c r="D57" s="19"/>
      <c r="E57" s="20"/>
      <c r="F57" s="20"/>
      <c r="G57" s="21" t="str">
        <f t="shared" si="11"/>
        <v/>
      </c>
      <c r="H57" s="22"/>
      <c r="I57" s="22"/>
      <c r="J57" s="23"/>
      <c r="K57" s="24" t="str">
        <f t="shared" si="12"/>
        <v/>
      </c>
      <c r="L57" s="26" t="str">
        <f t="shared" si="10"/>
        <v/>
      </c>
      <c r="M57" s="65" t="str">
        <f t="shared" si="13"/>
        <v/>
      </c>
      <c r="N57" s="64" t="str">
        <f t="shared" si="14"/>
        <v/>
      </c>
      <c r="O57" s="36" t="str">
        <f t="shared" si="15"/>
        <v/>
      </c>
      <c r="P57" s="34" t="str">
        <f t="shared" si="16"/>
        <v/>
      </c>
      <c r="Q57" s="32" t="str">
        <f t="shared" si="17"/>
        <v/>
      </c>
      <c r="R57" s="25" t="str">
        <f t="shared" si="18"/>
        <v/>
      </c>
      <c r="S57" s="26" t="str">
        <f>IFERROR(IF(D57="m",VLOOKUP(Q57,Mirwald_Berechnung_Male!$A$1:$D$42,T57,TRUE),VLOOKUP(Q57,Mirwald_Berechnung_Female!$A$1:$D$42,T57,TRUE)),"")</f>
        <v/>
      </c>
      <c r="T57" s="16">
        <f t="shared" si="19"/>
        <v>4</v>
      </c>
      <c r="V57" s="12">
        <f t="shared" si="20"/>
        <v>0</v>
      </c>
    </row>
    <row r="58" spans="1:246" ht="15" customHeight="1">
      <c r="A58" s="70"/>
      <c r="B58" s="71"/>
      <c r="C58" s="71"/>
      <c r="D58" s="19"/>
      <c r="E58" s="20"/>
      <c r="F58" s="20"/>
      <c r="G58" s="21" t="str">
        <f t="shared" si="11"/>
        <v/>
      </c>
      <c r="H58" s="22"/>
      <c r="I58" s="22"/>
      <c r="J58" s="23"/>
      <c r="K58" s="24" t="str">
        <f t="shared" si="12"/>
        <v/>
      </c>
      <c r="L58" s="26" t="str">
        <f t="shared" si="10"/>
        <v/>
      </c>
      <c r="M58" s="65" t="str">
        <f t="shared" si="13"/>
        <v/>
      </c>
      <c r="N58" s="64" t="str">
        <f t="shared" si="14"/>
        <v/>
      </c>
      <c r="O58" s="36" t="str">
        <f t="shared" si="15"/>
        <v/>
      </c>
      <c r="P58" s="34" t="str">
        <f t="shared" si="16"/>
        <v/>
      </c>
      <c r="Q58" s="32" t="str">
        <f t="shared" si="17"/>
        <v/>
      </c>
      <c r="R58" s="25" t="str">
        <f t="shared" si="18"/>
        <v/>
      </c>
      <c r="S58" s="26" t="str">
        <f>IFERROR(IF(D58="m",VLOOKUP(Q58,Mirwald_Berechnung_Male!$A$1:$D$42,T58,TRUE),VLOOKUP(Q58,Mirwald_Berechnung_Female!$A$1:$D$42,T58,TRUE)),"")</f>
        <v/>
      </c>
      <c r="T58" s="16">
        <f t="shared" si="19"/>
        <v>4</v>
      </c>
      <c r="V58" s="12">
        <f t="shared" si="20"/>
        <v>0</v>
      </c>
    </row>
    <row r="59" spans="1:246" ht="15" customHeight="1">
      <c r="A59" s="70"/>
      <c r="B59" s="71"/>
      <c r="C59" s="71"/>
      <c r="D59" s="19"/>
      <c r="E59" s="20"/>
      <c r="F59" s="20"/>
      <c r="G59" s="21" t="str">
        <f t="shared" si="11"/>
        <v/>
      </c>
      <c r="H59" s="22"/>
      <c r="I59" s="22"/>
      <c r="J59" s="22"/>
      <c r="K59" s="24" t="str">
        <f t="shared" si="12"/>
        <v/>
      </c>
      <c r="L59" s="26" t="str">
        <f t="shared" si="10"/>
        <v/>
      </c>
      <c r="M59" s="65" t="str">
        <f t="shared" si="13"/>
        <v/>
      </c>
      <c r="N59" s="64" t="str">
        <f t="shared" si="14"/>
        <v/>
      </c>
      <c r="O59" s="36" t="str">
        <f t="shared" si="15"/>
        <v/>
      </c>
      <c r="P59" s="34" t="str">
        <f t="shared" si="16"/>
        <v/>
      </c>
      <c r="Q59" s="32" t="str">
        <f t="shared" si="17"/>
        <v/>
      </c>
      <c r="R59" s="25" t="str">
        <f t="shared" si="18"/>
        <v/>
      </c>
      <c r="S59" s="26" t="str">
        <f>IFERROR(IF(D59="m",VLOOKUP(Q59,Mirwald_Berechnung_Male!$A$1:$D$42,T59,TRUE),VLOOKUP(Q59,Mirwald_Berechnung_Female!$A$1:$D$42,T59,TRUE)),"")</f>
        <v/>
      </c>
      <c r="T59" s="16">
        <f t="shared" si="19"/>
        <v>4</v>
      </c>
      <c r="V59" s="12">
        <f t="shared" si="20"/>
        <v>0</v>
      </c>
    </row>
    <row r="60" spans="1:246" ht="15" customHeight="1">
      <c r="A60" s="70"/>
      <c r="B60" s="71"/>
      <c r="C60" s="71"/>
      <c r="D60" s="19"/>
      <c r="E60" s="20"/>
      <c r="F60" s="20"/>
      <c r="G60" s="21" t="str">
        <f t="shared" si="11"/>
        <v/>
      </c>
      <c r="H60" s="22"/>
      <c r="I60" s="22"/>
      <c r="J60" s="22"/>
      <c r="K60" s="24" t="str">
        <f t="shared" si="12"/>
        <v/>
      </c>
      <c r="L60" s="26" t="str">
        <f t="shared" si="10"/>
        <v/>
      </c>
      <c r="M60" s="65" t="str">
        <f t="shared" si="13"/>
        <v/>
      </c>
      <c r="N60" s="64" t="str">
        <f t="shared" si="14"/>
        <v/>
      </c>
      <c r="O60" s="36" t="str">
        <f t="shared" si="15"/>
        <v/>
      </c>
      <c r="P60" s="34" t="str">
        <f t="shared" si="16"/>
        <v/>
      </c>
      <c r="Q60" s="32" t="str">
        <f t="shared" si="17"/>
        <v/>
      </c>
      <c r="R60" s="25" t="str">
        <f t="shared" si="18"/>
        <v/>
      </c>
      <c r="S60" s="26" t="str">
        <f>IFERROR(IF(D60="m",VLOOKUP(Q60,Mirwald_Berechnung_Male!$A$1:$D$42,T60,TRUE),VLOOKUP(Q60,Mirwald_Berechnung_Female!$A$1:$D$42,T60,TRUE)),"")</f>
        <v/>
      </c>
      <c r="T60" s="16">
        <f t="shared" si="19"/>
        <v>4</v>
      </c>
      <c r="V60" s="12">
        <f t="shared" si="20"/>
        <v>0</v>
      </c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8"/>
      <c r="IG60" s="68"/>
      <c r="IH60" s="68"/>
      <c r="II60" s="68"/>
      <c r="IJ60" s="68"/>
      <c r="IK60" s="68"/>
      <c r="IL60" s="68"/>
    </row>
    <row r="61" spans="1:246" ht="15" customHeight="1">
      <c r="A61" s="70"/>
      <c r="B61" s="71"/>
      <c r="C61" s="71"/>
      <c r="D61" s="19"/>
      <c r="E61" s="20"/>
      <c r="F61" s="20"/>
      <c r="G61" s="21" t="str">
        <f t="shared" si="11"/>
        <v/>
      </c>
      <c r="H61" s="22"/>
      <c r="I61" s="22"/>
      <c r="J61" s="22"/>
      <c r="K61" s="24" t="str">
        <f t="shared" si="12"/>
        <v/>
      </c>
      <c r="L61" s="26" t="str">
        <f t="shared" si="10"/>
        <v/>
      </c>
      <c r="M61" s="65" t="str">
        <f t="shared" si="13"/>
        <v/>
      </c>
      <c r="N61" s="64" t="str">
        <f t="shared" si="14"/>
        <v/>
      </c>
      <c r="O61" s="36" t="str">
        <f t="shared" si="15"/>
        <v/>
      </c>
      <c r="P61" s="34" t="str">
        <f t="shared" si="16"/>
        <v/>
      </c>
      <c r="Q61" s="32" t="str">
        <f t="shared" si="17"/>
        <v/>
      </c>
      <c r="R61" s="25" t="str">
        <f t="shared" si="18"/>
        <v/>
      </c>
      <c r="S61" s="26" t="str">
        <f>IFERROR(IF(D61="m",VLOOKUP(Q61,Mirwald_Berechnung_Male!$A$1:$D$42,T61,TRUE),VLOOKUP(Q61,Mirwald_Berechnung_Female!$A$1:$D$42,T61,TRUE)),"")</f>
        <v/>
      </c>
      <c r="T61" s="16">
        <f t="shared" si="19"/>
        <v>4</v>
      </c>
      <c r="V61" s="12">
        <f t="shared" si="20"/>
        <v>0</v>
      </c>
    </row>
    <row r="62" spans="1:246" ht="15" customHeight="1">
      <c r="A62" s="70"/>
      <c r="B62" s="71"/>
      <c r="C62" s="71"/>
      <c r="D62" s="19"/>
      <c r="E62" s="20"/>
      <c r="F62" s="20"/>
      <c r="G62" s="21" t="str">
        <f t="shared" si="11"/>
        <v/>
      </c>
      <c r="H62" s="22"/>
      <c r="I62" s="22"/>
      <c r="J62" s="22"/>
      <c r="K62" s="24" t="str">
        <f t="shared" si="12"/>
        <v/>
      </c>
      <c r="L62" s="26" t="str">
        <f t="shared" si="10"/>
        <v/>
      </c>
      <c r="M62" s="65" t="str">
        <f t="shared" si="13"/>
        <v/>
      </c>
      <c r="N62" s="64" t="str">
        <f t="shared" si="14"/>
        <v/>
      </c>
      <c r="O62" s="36" t="str">
        <f t="shared" si="15"/>
        <v/>
      </c>
      <c r="P62" s="34" t="str">
        <f t="shared" si="16"/>
        <v/>
      </c>
      <c r="Q62" s="32" t="str">
        <f t="shared" si="17"/>
        <v/>
      </c>
      <c r="R62" s="25" t="str">
        <f t="shared" si="18"/>
        <v/>
      </c>
      <c r="S62" s="26" t="str">
        <f>IFERROR(IF(D62="m",VLOOKUP(Q62,Mirwald_Berechnung_Male!$A$1:$D$42,T62,TRUE),VLOOKUP(Q62,Mirwald_Berechnung_Female!$A$1:$D$42,T62,TRUE)),"")</f>
        <v/>
      </c>
      <c r="T62" s="16">
        <f t="shared" si="19"/>
        <v>4</v>
      </c>
      <c r="V62" s="12">
        <f t="shared" si="20"/>
        <v>0</v>
      </c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</row>
    <row r="63" spans="1:246" ht="15" customHeight="1">
      <c r="A63" s="70"/>
      <c r="B63" s="71"/>
      <c r="C63" s="71"/>
      <c r="D63" s="19"/>
      <c r="E63" s="20"/>
      <c r="F63" s="20"/>
      <c r="G63" s="21" t="str">
        <f t="shared" si="11"/>
        <v/>
      </c>
      <c r="H63" s="22"/>
      <c r="I63" s="22"/>
      <c r="J63" s="22"/>
      <c r="K63" s="24" t="str">
        <f t="shared" si="12"/>
        <v/>
      </c>
      <c r="L63" s="26" t="str">
        <f t="shared" si="10"/>
        <v/>
      </c>
      <c r="M63" s="65" t="str">
        <f t="shared" si="13"/>
        <v/>
      </c>
      <c r="N63" s="64" t="str">
        <f t="shared" si="14"/>
        <v/>
      </c>
      <c r="O63" s="36" t="str">
        <f t="shared" si="15"/>
        <v/>
      </c>
      <c r="P63" s="34" t="str">
        <f t="shared" si="16"/>
        <v/>
      </c>
      <c r="Q63" s="32" t="str">
        <f t="shared" si="17"/>
        <v/>
      </c>
      <c r="R63" s="25" t="str">
        <f t="shared" si="18"/>
        <v/>
      </c>
      <c r="S63" s="26" t="str">
        <f>IFERROR(IF(D63="m",VLOOKUP(Q63,Mirwald_Berechnung_Male!$A$1:$D$42,T63,TRUE),VLOOKUP(Q63,Mirwald_Berechnung_Female!$A$1:$D$42,T63,TRUE)),"")</f>
        <v/>
      </c>
      <c r="T63" s="16">
        <f t="shared" si="19"/>
        <v>4</v>
      </c>
      <c r="V63" s="12">
        <f t="shared" si="20"/>
        <v>0</v>
      </c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</row>
    <row r="64" spans="1:246" ht="15" customHeight="1">
      <c r="A64" s="70"/>
      <c r="B64" s="71"/>
      <c r="C64" s="71"/>
      <c r="D64" s="19"/>
      <c r="E64" s="20"/>
      <c r="F64" s="20"/>
      <c r="G64" s="21" t="str">
        <f t="shared" si="11"/>
        <v/>
      </c>
      <c r="H64" s="22"/>
      <c r="I64" s="22"/>
      <c r="J64" s="22"/>
      <c r="K64" s="24" t="str">
        <f t="shared" si="12"/>
        <v/>
      </c>
      <c r="L64" s="26" t="str">
        <f t="shared" si="10"/>
        <v/>
      </c>
      <c r="M64" s="65" t="str">
        <f t="shared" si="13"/>
        <v/>
      </c>
      <c r="N64" s="64" t="str">
        <f t="shared" si="14"/>
        <v/>
      </c>
      <c r="O64" s="36" t="str">
        <f t="shared" si="15"/>
        <v/>
      </c>
      <c r="P64" s="34" t="str">
        <f t="shared" si="16"/>
        <v/>
      </c>
      <c r="Q64" s="32" t="str">
        <f t="shared" si="17"/>
        <v/>
      </c>
      <c r="R64" s="25" t="str">
        <f t="shared" si="18"/>
        <v/>
      </c>
      <c r="S64" s="26" t="str">
        <f>IFERROR(IF(D64="m",VLOOKUP(Q64,Mirwald_Berechnung_Male!$A$1:$D$42,T64,TRUE),VLOOKUP(Q64,Mirwald_Berechnung_Female!$A$1:$D$42,T64,TRUE)),"")</f>
        <v/>
      </c>
      <c r="T64" s="16">
        <f t="shared" si="19"/>
        <v>4</v>
      </c>
      <c r="V64" s="12">
        <f t="shared" si="20"/>
        <v>0</v>
      </c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8"/>
      <c r="IG64" s="68"/>
      <c r="IH64" s="68"/>
      <c r="II64" s="68"/>
      <c r="IJ64" s="68"/>
      <c r="IK64" s="68"/>
      <c r="IL64" s="68"/>
    </row>
    <row r="65" spans="1:246" ht="15" customHeight="1">
      <c r="A65" s="70"/>
      <c r="B65" s="71"/>
      <c r="C65" s="71"/>
      <c r="D65" s="19"/>
      <c r="E65" s="20"/>
      <c r="F65" s="20"/>
      <c r="G65" s="21" t="str">
        <f t="shared" si="11"/>
        <v/>
      </c>
      <c r="H65" s="22"/>
      <c r="I65" s="22"/>
      <c r="J65" s="22"/>
      <c r="K65" s="24" t="str">
        <f t="shared" si="12"/>
        <v/>
      </c>
      <c r="L65" s="26" t="str">
        <f t="shared" si="10"/>
        <v/>
      </c>
      <c r="M65" s="65" t="str">
        <f t="shared" si="13"/>
        <v/>
      </c>
      <c r="N65" s="64" t="str">
        <f t="shared" si="14"/>
        <v/>
      </c>
      <c r="O65" s="36" t="str">
        <f t="shared" si="15"/>
        <v/>
      </c>
      <c r="P65" s="34" t="str">
        <f t="shared" si="16"/>
        <v/>
      </c>
      <c r="Q65" s="32" t="str">
        <f t="shared" si="17"/>
        <v/>
      </c>
      <c r="R65" s="25" t="str">
        <f t="shared" si="18"/>
        <v/>
      </c>
      <c r="S65" s="26" t="str">
        <f>IFERROR(IF(D65="m",VLOOKUP(Q65,Mirwald_Berechnung_Male!$A$1:$D$42,T65,TRUE),VLOOKUP(Q65,Mirwald_Berechnung_Female!$A$1:$D$42,T65,TRUE)),"")</f>
        <v/>
      </c>
      <c r="T65" s="16">
        <f t="shared" si="19"/>
        <v>4</v>
      </c>
      <c r="V65" s="12">
        <f t="shared" si="20"/>
        <v>0</v>
      </c>
    </row>
    <row r="66" spans="1:246" ht="15" customHeight="1">
      <c r="A66" s="70"/>
      <c r="B66" s="71"/>
      <c r="C66" s="71"/>
      <c r="D66" s="19"/>
      <c r="E66" s="20"/>
      <c r="F66" s="20"/>
      <c r="G66" s="21" t="str">
        <f t="shared" si="11"/>
        <v/>
      </c>
      <c r="H66" s="22"/>
      <c r="I66" s="22"/>
      <c r="J66" s="22"/>
      <c r="K66" s="24" t="str">
        <f t="shared" si="12"/>
        <v/>
      </c>
      <c r="L66" s="26" t="str">
        <f t="shared" si="10"/>
        <v/>
      </c>
      <c r="M66" s="65" t="str">
        <f t="shared" si="13"/>
        <v/>
      </c>
      <c r="N66" s="64" t="str">
        <f t="shared" si="14"/>
        <v/>
      </c>
      <c r="O66" s="36" t="str">
        <f t="shared" si="15"/>
        <v/>
      </c>
      <c r="P66" s="34" t="str">
        <f t="shared" si="16"/>
        <v/>
      </c>
      <c r="Q66" s="32" t="str">
        <f t="shared" si="17"/>
        <v/>
      </c>
      <c r="R66" s="25" t="str">
        <f t="shared" si="18"/>
        <v/>
      </c>
      <c r="S66" s="26" t="str">
        <f>IFERROR(IF(D66="m",VLOOKUP(Q66,Mirwald_Berechnung_Male!$A$1:$D$42,T66,TRUE),VLOOKUP(Q66,Mirwald_Berechnung_Female!$A$1:$D$42,T66,TRUE)),"")</f>
        <v/>
      </c>
      <c r="T66" s="16">
        <f t="shared" si="19"/>
        <v>4</v>
      </c>
      <c r="V66" s="12">
        <f t="shared" si="20"/>
        <v>0</v>
      </c>
    </row>
    <row r="67" spans="1:246" ht="15" customHeight="1">
      <c r="A67" s="70"/>
      <c r="B67" s="71"/>
      <c r="C67" s="71"/>
      <c r="D67" s="19"/>
      <c r="E67" s="20"/>
      <c r="F67" s="20"/>
      <c r="G67" s="21" t="str">
        <f t="shared" ref="G67:G98" si="21">IF(F67="","",(F67-E67)/365.25)</f>
        <v/>
      </c>
      <c r="H67" s="22"/>
      <c r="I67" s="22"/>
      <c r="J67" s="22"/>
      <c r="K67" s="24" t="str">
        <f t="shared" ref="K67:K98" si="22">IF(J67="","",I67-J67)</f>
        <v/>
      </c>
      <c r="L67" s="26" t="str">
        <f t="shared" si="10"/>
        <v/>
      </c>
      <c r="M67" s="65" t="str">
        <f t="shared" ref="M67:M98" si="23">IFERROR(IF(L67-G67&gt;0.6251,1,IF(L67-G67&gt;0.3751,2,IF(L67-G67&lt;-0.625,5,IF(L67-G67&lt;-0.375,4,3)))),"")</f>
        <v/>
      </c>
      <c r="N67" s="64" t="str">
        <f t="shared" ref="N67:N100" si="24">IFERROR(IF(L67-G67&gt;0.6251,"früh/précoce",IF(L67-G67&gt;0.3751,"möglicherweise früh/eventuellement précoce",IF(L67-G67&lt;-0.625,"spät/tardif",IF(L67-G67&lt;-0.375,"möglicherweise spät/eventuellement tardif","normal")))),"")</f>
        <v/>
      </c>
      <c r="O67" s="36" t="str">
        <f t="shared" ref="O67:O100" si="25">IFERROR(I67+S67,"")</f>
        <v/>
      </c>
      <c r="P67" s="34" t="str">
        <f t="shared" ref="P67:P98" si="26">IFERROR(I67/O67,"")</f>
        <v/>
      </c>
      <c r="Q67" s="32" t="str">
        <f t="shared" ref="Q67:Q100" si="27">IFERROR(IF(D67="m",(-9.236+(0.0002708*K67*J67)+(-0.001663*G67*K67)+(0.007216*G67*J67)+(0.02292*H67/I67*100)),(-9.376+(0.0001882*K67*J67)+(0.0022*G67*K67)+(0.005841*G67*J67)-(0.002658*G67*H67)+(0.07693*(H67/I67)*100))),"")</f>
        <v/>
      </c>
      <c r="R67" s="25" t="str">
        <f t="shared" ref="R67:R98" si="28">IFERROR(G67-Q67,"")</f>
        <v/>
      </c>
      <c r="S67" s="26" t="str">
        <f>IFERROR(IF(D67="m",VLOOKUP(Q67,Mirwald_Berechnung_Male!$A$1:$D$42,T67,TRUE),VLOOKUP(Q67,Mirwald_Berechnung_Female!$A$1:$D$42,T67,TRUE)),"")</f>
        <v/>
      </c>
      <c r="T67" s="16">
        <f t="shared" ref="T67:T100" si="29">IF(D67="m",IF(R67&lt;13,2,IF(R67&lt;15,3,4)),IF(R67&lt;11,2,IF(R67&lt;13,3,4)))</f>
        <v>4</v>
      </c>
      <c r="V67" s="12">
        <f t="shared" ref="V67:V100" si="30">IF(LEN(L67)&gt;1,L67,0)</f>
        <v>0</v>
      </c>
    </row>
    <row r="68" spans="1:246" ht="15" customHeight="1">
      <c r="A68" s="70"/>
      <c r="B68" s="71"/>
      <c r="C68" s="71"/>
      <c r="D68" s="19"/>
      <c r="E68" s="20"/>
      <c r="F68" s="20"/>
      <c r="G68" s="21" t="str">
        <f t="shared" si="21"/>
        <v/>
      </c>
      <c r="H68" s="22"/>
      <c r="I68" s="22"/>
      <c r="J68" s="22"/>
      <c r="K68" s="24" t="str">
        <f t="shared" si="22"/>
        <v/>
      </c>
      <c r="L68" s="26" t="str">
        <f t="shared" ref="L68:L100" si="31">IFERROR(IF(D68="m",13.8+Q68,11.8+Q68),"")</f>
        <v/>
      </c>
      <c r="M68" s="65" t="str">
        <f t="shared" si="23"/>
        <v/>
      </c>
      <c r="N68" s="64" t="str">
        <f t="shared" si="24"/>
        <v/>
      </c>
      <c r="O68" s="36" t="str">
        <f t="shared" si="25"/>
        <v/>
      </c>
      <c r="P68" s="34" t="str">
        <f t="shared" si="26"/>
        <v/>
      </c>
      <c r="Q68" s="32" t="str">
        <f t="shared" si="27"/>
        <v/>
      </c>
      <c r="R68" s="25" t="str">
        <f t="shared" si="28"/>
        <v/>
      </c>
      <c r="S68" s="26" t="str">
        <f>IFERROR(IF(D68="m",VLOOKUP(Q68,Mirwald_Berechnung_Male!$A$1:$D$42,T68,TRUE),VLOOKUP(Q68,Mirwald_Berechnung_Female!$A$1:$D$42,T68,TRUE)),"")</f>
        <v/>
      </c>
      <c r="T68" s="16">
        <f t="shared" si="29"/>
        <v>4</v>
      </c>
      <c r="V68" s="12">
        <f t="shared" si="30"/>
        <v>0</v>
      </c>
    </row>
    <row r="69" spans="1:246" ht="15" customHeight="1">
      <c r="A69" s="70"/>
      <c r="B69" s="71"/>
      <c r="C69" s="71"/>
      <c r="D69" s="19"/>
      <c r="E69" s="20"/>
      <c r="F69" s="20"/>
      <c r="G69" s="21" t="str">
        <f t="shared" si="21"/>
        <v/>
      </c>
      <c r="H69" s="22"/>
      <c r="I69" s="22"/>
      <c r="J69" s="22"/>
      <c r="K69" s="24" t="str">
        <f t="shared" si="22"/>
        <v/>
      </c>
      <c r="L69" s="26" t="str">
        <f t="shared" si="31"/>
        <v/>
      </c>
      <c r="M69" s="65" t="str">
        <f t="shared" si="23"/>
        <v/>
      </c>
      <c r="N69" s="64" t="str">
        <f t="shared" si="24"/>
        <v/>
      </c>
      <c r="O69" s="36" t="str">
        <f t="shared" si="25"/>
        <v/>
      </c>
      <c r="P69" s="34" t="str">
        <f t="shared" si="26"/>
        <v/>
      </c>
      <c r="Q69" s="32" t="str">
        <f t="shared" si="27"/>
        <v/>
      </c>
      <c r="R69" s="25" t="str">
        <f t="shared" si="28"/>
        <v/>
      </c>
      <c r="S69" s="26" t="str">
        <f>IFERROR(IF(D69="m",VLOOKUP(Q69,Mirwald_Berechnung_Male!$A$1:$D$42,T69,TRUE),VLOOKUP(Q69,Mirwald_Berechnung_Female!$A$1:$D$42,T69,TRUE)),"")</f>
        <v/>
      </c>
      <c r="T69" s="16">
        <f t="shared" si="29"/>
        <v>4</v>
      </c>
      <c r="V69" s="12">
        <f t="shared" si="30"/>
        <v>0</v>
      </c>
    </row>
    <row r="70" spans="1:246" ht="15" customHeight="1">
      <c r="A70" s="70"/>
      <c r="B70" s="71"/>
      <c r="C70" s="71"/>
      <c r="D70" s="19"/>
      <c r="E70" s="20"/>
      <c r="F70" s="20"/>
      <c r="G70" s="21" t="str">
        <f t="shared" si="21"/>
        <v/>
      </c>
      <c r="H70" s="22"/>
      <c r="I70" s="22"/>
      <c r="J70" s="22"/>
      <c r="K70" s="24" t="str">
        <f t="shared" si="22"/>
        <v/>
      </c>
      <c r="L70" s="26" t="str">
        <f t="shared" si="31"/>
        <v/>
      </c>
      <c r="M70" s="65" t="str">
        <f t="shared" si="23"/>
        <v/>
      </c>
      <c r="N70" s="64" t="str">
        <f t="shared" si="24"/>
        <v/>
      </c>
      <c r="O70" s="36" t="str">
        <f t="shared" si="25"/>
        <v/>
      </c>
      <c r="P70" s="34" t="str">
        <f t="shared" si="26"/>
        <v/>
      </c>
      <c r="Q70" s="32" t="str">
        <f t="shared" si="27"/>
        <v/>
      </c>
      <c r="R70" s="25" t="str">
        <f t="shared" si="28"/>
        <v/>
      </c>
      <c r="S70" s="26" t="str">
        <f>IFERROR(IF(D70="m",VLOOKUP(Q70,Mirwald_Berechnung_Male!$A$1:$D$42,T70,TRUE),VLOOKUP(Q70,Mirwald_Berechnung_Female!$A$1:$D$42,T70,TRUE)),"")</f>
        <v/>
      </c>
      <c r="T70" s="16">
        <f t="shared" si="29"/>
        <v>4</v>
      </c>
      <c r="V70" s="12">
        <f t="shared" si="30"/>
        <v>0</v>
      </c>
    </row>
    <row r="71" spans="1:246" ht="15" customHeight="1">
      <c r="A71" s="70"/>
      <c r="B71" s="71"/>
      <c r="C71" s="71"/>
      <c r="D71" s="19"/>
      <c r="E71" s="20"/>
      <c r="F71" s="20"/>
      <c r="G71" s="21" t="str">
        <f t="shared" si="21"/>
        <v/>
      </c>
      <c r="H71" s="22"/>
      <c r="I71" s="22"/>
      <c r="J71" s="23"/>
      <c r="K71" s="24" t="str">
        <f t="shared" si="22"/>
        <v/>
      </c>
      <c r="L71" s="26" t="str">
        <f t="shared" si="31"/>
        <v/>
      </c>
      <c r="M71" s="65" t="str">
        <f t="shared" si="23"/>
        <v/>
      </c>
      <c r="N71" s="64" t="str">
        <f t="shared" si="24"/>
        <v/>
      </c>
      <c r="O71" s="36" t="str">
        <f t="shared" si="25"/>
        <v/>
      </c>
      <c r="P71" s="34" t="str">
        <f t="shared" si="26"/>
        <v/>
      </c>
      <c r="Q71" s="32" t="str">
        <f t="shared" si="27"/>
        <v/>
      </c>
      <c r="R71" s="25" t="str">
        <f t="shared" si="28"/>
        <v/>
      </c>
      <c r="S71" s="26" t="str">
        <f>IFERROR(IF(D71="m",VLOOKUP(Q71,Mirwald_Berechnung_Male!$A$1:$D$42,T71,TRUE),VLOOKUP(Q71,Mirwald_Berechnung_Female!$A$1:$D$42,T71,TRUE)),"")</f>
        <v/>
      </c>
      <c r="T71" s="16">
        <f t="shared" si="29"/>
        <v>4</v>
      </c>
      <c r="V71" s="12">
        <f t="shared" si="30"/>
        <v>0</v>
      </c>
    </row>
    <row r="72" spans="1:246" ht="15" customHeight="1">
      <c r="A72" s="70"/>
      <c r="B72" s="71"/>
      <c r="C72" s="71"/>
      <c r="D72" s="19"/>
      <c r="E72" s="20"/>
      <c r="F72" s="20"/>
      <c r="G72" s="21" t="str">
        <f t="shared" si="21"/>
        <v/>
      </c>
      <c r="H72" s="22"/>
      <c r="I72" s="22"/>
      <c r="J72" s="22"/>
      <c r="K72" s="24" t="str">
        <f t="shared" si="22"/>
        <v/>
      </c>
      <c r="L72" s="26" t="str">
        <f t="shared" si="31"/>
        <v/>
      </c>
      <c r="M72" s="65" t="str">
        <f t="shared" si="23"/>
        <v/>
      </c>
      <c r="N72" s="64" t="str">
        <f t="shared" si="24"/>
        <v/>
      </c>
      <c r="O72" s="36" t="str">
        <f t="shared" si="25"/>
        <v/>
      </c>
      <c r="P72" s="34" t="str">
        <f t="shared" si="26"/>
        <v/>
      </c>
      <c r="Q72" s="32" t="str">
        <f t="shared" si="27"/>
        <v/>
      </c>
      <c r="R72" s="25" t="str">
        <f t="shared" si="28"/>
        <v/>
      </c>
      <c r="S72" s="26" t="str">
        <f>IFERROR(IF(D72="m",VLOOKUP(Q72,Mirwald_Berechnung_Male!$A$1:$D$42,T72,TRUE),VLOOKUP(Q72,Mirwald_Berechnung_Female!$A$1:$D$42,T72,TRUE)),"")</f>
        <v/>
      </c>
      <c r="T72" s="16">
        <f t="shared" si="29"/>
        <v>4</v>
      </c>
      <c r="V72" s="12">
        <f t="shared" si="30"/>
        <v>0</v>
      </c>
    </row>
    <row r="73" spans="1:246" ht="15" customHeight="1">
      <c r="A73" s="70"/>
      <c r="B73" s="71"/>
      <c r="C73" s="71"/>
      <c r="D73" s="19"/>
      <c r="E73" s="20"/>
      <c r="F73" s="20"/>
      <c r="G73" s="21" t="str">
        <f t="shared" si="21"/>
        <v/>
      </c>
      <c r="H73" s="22"/>
      <c r="I73" s="22"/>
      <c r="J73" s="22"/>
      <c r="K73" s="24" t="str">
        <f t="shared" si="22"/>
        <v/>
      </c>
      <c r="L73" s="26" t="str">
        <f t="shared" si="31"/>
        <v/>
      </c>
      <c r="M73" s="65" t="str">
        <f t="shared" si="23"/>
        <v/>
      </c>
      <c r="N73" s="64" t="str">
        <f t="shared" si="24"/>
        <v/>
      </c>
      <c r="O73" s="36" t="str">
        <f t="shared" si="25"/>
        <v/>
      </c>
      <c r="P73" s="34" t="str">
        <f t="shared" si="26"/>
        <v/>
      </c>
      <c r="Q73" s="32" t="str">
        <f t="shared" si="27"/>
        <v/>
      </c>
      <c r="R73" s="25" t="str">
        <f t="shared" si="28"/>
        <v/>
      </c>
      <c r="S73" s="26" t="str">
        <f>IFERROR(IF(D73="m",VLOOKUP(Q73,Mirwald_Berechnung_Male!$A$1:$D$42,T73,TRUE),VLOOKUP(Q73,Mirwald_Berechnung_Female!$A$1:$D$42,T73,TRUE)),"")</f>
        <v/>
      </c>
      <c r="T73" s="16">
        <f t="shared" si="29"/>
        <v>4</v>
      </c>
      <c r="V73" s="12">
        <f t="shared" si="30"/>
        <v>0</v>
      </c>
    </row>
    <row r="74" spans="1:246" ht="15" customHeight="1">
      <c r="A74" s="70"/>
      <c r="B74" s="71"/>
      <c r="C74" s="71"/>
      <c r="D74" s="19"/>
      <c r="E74" s="20"/>
      <c r="F74" s="20"/>
      <c r="G74" s="21" t="str">
        <f t="shared" si="21"/>
        <v/>
      </c>
      <c r="H74" s="22"/>
      <c r="I74" s="22"/>
      <c r="J74" s="22"/>
      <c r="K74" s="24" t="str">
        <f t="shared" si="22"/>
        <v/>
      </c>
      <c r="L74" s="26" t="str">
        <f t="shared" si="31"/>
        <v/>
      </c>
      <c r="M74" s="65" t="str">
        <f t="shared" si="23"/>
        <v/>
      </c>
      <c r="N74" s="64" t="str">
        <f t="shared" si="24"/>
        <v/>
      </c>
      <c r="O74" s="36" t="str">
        <f t="shared" si="25"/>
        <v/>
      </c>
      <c r="P74" s="34" t="str">
        <f t="shared" si="26"/>
        <v/>
      </c>
      <c r="Q74" s="32" t="str">
        <f t="shared" si="27"/>
        <v/>
      </c>
      <c r="R74" s="25" t="str">
        <f t="shared" si="28"/>
        <v/>
      </c>
      <c r="S74" s="26" t="str">
        <f>IFERROR(IF(D74="m",VLOOKUP(Q74,Mirwald_Berechnung_Male!$A$1:$D$42,T74,TRUE),VLOOKUP(Q74,Mirwald_Berechnung_Female!$A$1:$D$42,T74,TRUE)),"")</f>
        <v/>
      </c>
      <c r="T74" s="16">
        <f t="shared" si="29"/>
        <v>4</v>
      </c>
      <c r="V74" s="12">
        <f t="shared" si="30"/>
        <v>0</v>
      </c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8"/>
      <c r="IG74" s="68"/>
      <c r="IH74" s="68"/>
      <c r="II74" s="68"/>
      <c r="IJ74" s="68"/>
      <c r="IK74" s="68"/>
      <c r="IL74" s="68"/>
    </row>
    <row r="75" spans="1:246" ht="15" customHeight="1">
      <c r="A75" s="70"/>
      <c r="B75" s="71"/>
      <c r="C75" s="71"/>
      <c r="D75" s="19"/>
      <c r="E75" s="20"/>
      <c r="F75" s="20"/>
      <c r="G75" s="21" t="str">
        <f t="shared" si="21"/>
        <v/>
      </c>
      <c r="H75" s="22"/>
      <c r="I75" s="22"/>
      <c r="J75" s="23"/>
      <c r="K75" s="24" t="str">
        <f t="shared" si="22"/>
        <v/>
      </c>
      <c r="L75" s="26" t="str">
        <f t="shared" si="31"/>
        <v/>
      </c>
      <c r="M75" s="65" t="str">
        <f t="shared" si="23"/>
        <v/>
      </c>
      <c r="N75" s="64" t="str">
        <f t="shared" si="24"/>
        <v/>
      </c>
      <c r="O75" s="36" t="str">
        <f t="shared" si="25"/>
        <v/>
      </c>
      <c r="P75" s="34" t="str">
        <f t="shared" si="26"/>
        <v/>
      </c>
      <c r="Q75" s="32" t="str">
        <f t="shared" si="27"/>
        <v/>
      </c>
      <c r="R75" s="25" t="str">
        <f t="shared" si="28"/>
        <v/>
      </c>
      <c r="S75" s="26" t="str">
        <f>IFERROR(IF(D75="m",VLOOKUP(Q75,Mirwald_Berechnung_Male!$A$1:$D$42,T75,TRUE),VLOOKUP(Q75,Mirwald_Berechnung_Female!$A$1:$D$42,T75,TRUE)),"")</f>
        <v/>
      </c>
      <c r="T75" s="16">
        <f t="shared" si="29"/>
        <v>4</v>
      </c>
      <c r="V75" s="12">
        <f t="shared" si="30"/>
        <v>0</v>
      </c>
    </row>
    <row r="76" spans="1:246" ht="15" customHeight="1">
      <c r="A76" s="70"/>
      <c r="B76" s="71"/>
      <c r="C76" s="71"/>
      <c r="D76" s="19"/>
      <c r="E76" s="20"/>
      <c r="F76" s="20"/>
      <c r="G76" s="21" t="str">
        <f t="shared" si="21"/>
        <v/>
      </c>
      <c r="H76" s="22"/>
      <c r="I76" s="22"/>
      <c r="J76" s="22"/>
      <c r="K76" s="24" t="str">
        <f t="shared" si="22"/>
        <v/>
      </c>
      <c r="L76" s="26" t="str">
        <f t="shared" si="31"/>
        <v/>
      </c>
      <c r="M76" s="65" t="str">
        <f t="shared" si="23"/>
        <v/>
      </c>
      <c r="N76" s="64" t="str">
        <f t="shared" si="24"/>
        <v/>
      </c>
      <c r="O76" s="36" t="str">
        <f t="shared" si="25"/>
        <v/>
      </c>
      <c r="P76" s="34" t="str">
        <f t="shared" si="26"/>
        <v/>
      </c>
      <c r="Q76" s="32" t="str">
        <f t="shared" si="27"/>
        <v/>
      </c>
      <c r="R76" s="25" t="str">
        <f t="shared" si="28"/>
        <v/>
      </c>
      <c r="S76" s="26" t="str">
        <f>IFERROR(IF(D76="m",VLOOKUP(Q76,Mirwald_Berechnung_Male!$A$1:$D$42,T76,TRUE),VLOOKUP(Q76,Mirwald_Berechnung_Female!$A$1:$D$42,T76,TRUE)),"")</f>
        <v/>
      </c>
      <c r="T76" s="16">
        <f t="shared" si="29"/>
        <v>4</v>
      </c>
      <c r="V76" s="12">
        <f t="shared" si="30"/>
        <v>0</v>
      </c>
    </row>
    <row r="77" spans="1:246" ht="15" customHeight="1">
      <c r="A77" s="70"/>
      <c r="B77" s="71"/>
      <c r="C77" s="71"/>
      <c r="D77" s="19"/>
      <c r="E77" s="20"/>
      <c r="F77" s="20"/>
      <c r="G77" s="21" t="str">
        <f t="shared" si="21"/>
        <v/>
      </c>
      <c r="H77" s="22"/>
      <c r="I77" s="22"/>
      <c r="J77" s="23"/>
      <c r="K77" s="24" t="str">
        <f t="shared" si="22"/>
        <v/>
      </c>
      <c r="L77" s="26" t="str">
        <f t="shared" si="31"/>
        <v/>
      </c>
      <c r="M77" s="65" t="str">
        <f t="shared" si="23"/>
        <v/>
      </c>
      <c r="N77" s="64" t="str">
        <f t="shared" si="24"/>
        <v/>
      </c>
      <c r="O77" s="36" t="str">
        <f t="shared" si="25"/>
        <v/>
      </c>
      <c r="P77" s="34" t="str">
        <f t="shared" si="26"/>
        <v/>
      </c>
      <c r="Q77" s="32" t="str">
        <f t="shared" si="27"/>
        <v/>
      </c>
      <c r="R77" s="25" t="str">
        <f t="shared" si="28"/>
        <v/>
      </c>
      <c r="S77" s="26" t="str">
        <f>IFERROR(IF(D77="m",VLOOKUP(Q77,Mirwald_Berechnung_Male!$A$1:$D$42,T77,TRUE),VLOOKUP(Q77,Mirwald_Berechnung_Female!$A$1:$D$42,T77,TRUE)),"")</f>
        <v/>
      </c>
      <c r="T77" s="16">
        <f t="shared" si="29"/>
        <v>4</v>
      </c>
      <c r="V77" s="12">
        <f t="shared" si="30"/>
        <v>0</v>
      </c>
    </row>
    <row r="78" spans="1:246" ht="15" customHeight="1">
      <c r="A78" s="70"/>
      <c r="B78" s="71"/>
      <c r="C78" s="71"/>
      <c r="D78" s="19"/>
      <c r="E78" s="20"/>
      <c r="F78" s="20"/>
      <c r="G78" s="21" t="str">
        <f t="shared" si="21"/>
        <v/>
      </c>
      <c r="H78" s="22"/>
      <c r="I78" s="22"/>
      <c r="J78" s="23"/>
      <c r="K78" s="24" t="str">
        <f t="shared" si="22"/>
        <v/>
      </c>
      <c r="L78" s="26" t="str">
        <f t="shared" si="31"/>
        <v/>
      </c>
      <c r="M78" s="65" t="str">
        <f t="shared" si="23"/>
        <v/>
      </c>
      <c r="N78" s="64" t="str">
        <f t="shared" si="24"/>
        <v/>
      </c>
      <c r="O78" s="36" t="str">
        <f t="shared" si="25"/>
        <v/>
      </c>
      <c r="P78" s="34" t="str">
        <f t="shared" si="26"/>
        <v/>
      </c>
      <c r="Q78" s="32" t="str">
        <f t="shared" si="27"/>
        <v/>
      </c>
      <c r="R78" s="25" t="str">
        <f t="shared" si="28"/>
        <v/>
      </c>
      <c r="S78" s="26" t="str">
        <f>IFERROR(IF(D78="m",VLOOKUP(Q78,Mirwald_Berechnung_Male!$A$1:$D$42,T78,TRUE),VLOOKUP(Q78,Mirwald_Berechnung_Female!$A$1:$D$42,T78,TRUE)),"")</f>
        <v/>
      </c>
      <c r="T78" s="16">
        <f t="shared" si="29"/>
        <v>4</v>
      </c>
      <c r="V78" s="12">
        <f t="shared" si="30"/>
        <v>0</v>
      </c>
    </row>
    <row r="79" spans="1:246" ht="15" customHeight="1">
      <c r="A79" s="70"/>
      <c r="B79" s="71"/>
      <c r="C79" s="71"/>
      <c r="D79" s="19"/>
      <c r="E79" s="20"/>
      <c r="F79" s="20"/>
      <c r="G79" s="21" t="str">
        <f t="shared" si="21"/>
        <v/>
      </c>
      <c r="H79" s="22"/>
      <c r="I79" s="22"/>
      <c r="J79" s="23"/>
      <c r="K79" s="24" t="str">
        <f t="shared" si="22"/>
        <v/>
      </c>
      <c r="L79" s="26" t="str">
        <f t="shared" si="31"/>
        <v/>
      </c>
      <c r="M79" s="65" t="str">
        <f t="shared" si="23"/>
        <v/>
      </c>
      <c r="N79" s="64" t="str">
        <f t="shared" si="24"/>
        <v/>
      </c>
      <c r="O79" s="36" t="str">
        <f t="shared" si="25"/>
        <v/>
      </c>
      <c r="P79" s="34" t="str">
        <f t="shared" si="26"/>
        <v/>
      </c>
      <c r="Q79" s="32" t="str">
        <f t="shared" si="27"/>
        <v/>
      </c>
      <c r="R79" s="25" t="str">
        <f t="shared" si="28"/>
        <v/>
      </c>
      <c r="S79" s="26" t="str">
        <f>IFERROR(IF(D79="m",VLOOKUP(Q79,Mirwald_Berechnung_Male!$A$1:$D$42,T79,TRUE),VLOOKUP(Q79,Mirwald_Berechnung_Female!$A$1:$D$42,T79,TRUE)),"")</f>
        <v/>
      </c>
      <c r="T79" s="16">
        <f t="shared" si="29"/>
        <v>4</v>
      </c>
      <c r="V79" s="12">
        <f t="shared" si="30"/>
        <v>0</v>
      </c>
    </row>
    <row r="80" spans="1:246" ht="15" customHeight="1">
      <c r="A80" s="70"/>
      <c r="B80" s="71"/>
      <c r="C80" s="71"/>
      <c r="D80" s="19"/>
      <c r="E80" s="20"/>
      <c r="F80" s="20"/>
      <c r="G80" s="21" t="str">
        <f t="shared" si="21"/>
        <v/>
      </c>
      <c r="H80" s="22"/>
      <c r="I80" s="22"/>
      <c r="J80" s="23"/>
      <c r="K80" s="24" t="str">
        <f t="shared" si="22"/>
        <v/>
      </c>
      <c r="L80" s="26" t="str">
        <f t="shared" si="31"/>
        <v/>
      </c>
      <c r="M80" s="65" t="str">
        <f t="shared" si="23"/>
        <v/>
      </c>
      <c r="N80" s="64" t="str">
        <f t="shared" si="24"/>
        <v/>
      </c>
      <c r="O80" s="36" t="str">
        <f t="shared" si="25"/>
        <v/>
      </c>
      <c r="P80" s="34" t="str">
        <f t="shared" si="26"/>
        <v/>
      </c>
      <c r="Q80" s="32" t="str">
        <f t="shared" si="27"/>
        <v/>
      </c>
      <c r="R80" s="25" t="str">
        <f t="shared" si="28"/>
        <v/>
      </c>
      <c r="S80" s="26" t="str">
        <f>IFERROR(IF(D80="m",VLOOKUP(Q80,Mirwald_Berechnung_Male!$A$1:$D$42,T80,TRUE),VLOOKUP(Q80,Mirwald_Berechnung_Female!$A$1:$D$42,T80,TRUE)),"")</f>
        <v/>
      </c>
      <c r="T80" s="16">
        <f t="shared" si="29"/>
        <v>4</v>
      </c>
      <c r="V80" s="12">
        <f t="shared" si="30"/>
        <v>0</v>
      </c>
    </row>
    <row r="81" spans="1:246" ht="15" customHeight="1">
      <c r="A81" s="70"/>
      <c r="B81" s="71"/>
      <c r="C81" s="71"/>
      <c r="D81" s="19"/>
      <c r="E81" s="20"/>
      <c r="F81" s="20"/>
      <c r="G81" s="21" t="str">
        <f t="shared" si="21"/>
        <v/>
      </c>
      <c r="H81" s="22"/>
      <c r="I81" s="22"/>
      <c r="J81" s="23"/>
      <c r="K81" s="24" t="str">
        <f t="shared" si="22"/>
        <v/>
      </c>
      <c r="L81" s="26" t="str">
        <f t="shared" si="31"/>
        <v/>
      </c>
      <c r="M81" s="65" t="str">
        <f t="shared" si="23"/>
        <v/>
      </c>
      <c r="N81" s="64" t="str">
        <f t="shared" si="24"/>
        <v/>
      </c>
      <c r="O81" s="36" t="str">
        <f t="shared" si="25"/>
        <v/>
      </c>
      <c r="P81" s="34" t="str">
        <f t="shared" si="26"/>
        <v/>
      </c>
      <c r="Q81" s="32" t="str">
        <f t="shared" si="27"/>
        <v/>
      </c>
      <c r="R81" s="25" t="str">
        <f t="shared" si="28"/>
        <v/>
      </c>
      <c r="S81" s="26" t="str">
        <f>IFERROR(IF(D81="m",VLOOKUP(Q81,Mirwald_Berechnung_Male!$A$1:$D$42,T81,TRUE),VLOOKUP(Q81,Mirwald_Berechnung_Female!$A$1:$D$42,T81,TRUE)),"")</f>
        <v/>
      </c>
      <c r="T81" s="16">
        <f t="shared" si="29"/>
        <v>4</v>
      </c>
      <c r="V81" s="12">
        <f t="shared" si="30"/>
        <v>0</v>
      </c>
    </row>
    <row r="82" spans="1:246" ht="15" customHeight="1">
      <c r="A82" s="70"/>
      <c r="B82" s="71"/>
      <c r="C82" s="71"/>
      <c r="D82" s="19"/>
      <c r="E82" s="20"/>
      <c r="F82" s="20"/>
      <c r="G82" s="21" t="str">
        <f t="shared" si="21"/>
        <v/>
      </c>
      <c r="H82" s="22"/>
      <c r="I82" s="22"/>
      <c r="J82" s="22"/>
      <c r="K82" s="24" t="str">
        <f t="shared" si="22"/>
        <v/>
      </c>
      <c r="L82" s="26" t="str">
        <f t="shared" si="31"/>
        <v/>
      </c>
      <c r="M82" s="65" t="str">
        <f t="shared" si="23"/>
        <v/>
      </c>
      <c r="N82" s="64" t="str">
        <f t="shared" si="24"/>
        <v/>
      </c>
      <c r="O82" s="36" t="str">
        <f t="shared" si="25"/>
        <v/>
      </c>
      <c r="P82" s="34" t="str">
        <f t="shared" si="26"/>
        <v/>
      </c>
      <c r="Q82" s="32" t="str">
        <f t="shared" si="27"/>
        <v/>
      </c>
      <c r="R82" s="25" t="str">
        <f t="shared" si="28"/>
        <v/>
      </c>
      <c r="S82" s="26" t="str">
        <f>IFERROR(IF(D82="m",VLOOKUP(Q82,Mirwald_Berechnung_Male!$A$1:$D$42,T82,TRUE),VLOOKUP(Q82,Mirwald_Berechnung_Female!$A$1:$D$42,T82,TRUE)),"")</f>
        <v/>
      </c>
      <c r="T82" s="16">
        <f t="shared" si="29"/>
        <v>4</v>
      </c>
      <c r="V82" s="12">
        <f t="shared" si="30"/>
        <v>0</v>
      </c>
    </row>
    <row r="83" spans="1:246" ht="15" customHeight="1">
      <c r="A83" s="70"/>
      <c r="B83" s="71"/>
      <c r="C83" s="71"/>
      <c r="D83" s="19"/>
      <c r="E83" s="20"/>
      <c r="F83" s="20"/>
      <c r="G83" s="21" t="str">
        <f t="shared" si="21"/>
        <v/>
      </c>
      <c r="H83" s="22"/>
      <c r="I83" s="22"/>
      <c r="J83" s="23"/>
      <c r="K83" s="24" t="str">
        <f t="shared" si="22"/>
        <v/>
      </c>
      <c r="L83" s="26" t="str">
        <f t="shared" si="31"/>
        <v/>
      </c>
      <c r="M83" s="65" t="str">
        <f t="shared" si="23"/>
        <v/>
      </c>
      <c r="N83" s="64" t="str">
        <f t="shared" si="24"/>
        <v/>
      </c>
      <c r="O83" s="36" t="str">
        <f t="shared" si="25"/>
        <v/>
      </c>
      <c r="P83" s="34" t="str">
        <f t="shared" si="26"/>
        <v/>
      </c>
      <c r="Q83" s="32" t="str">
        <f t="shared" si="27"/>
        <v/>
      </c>
      <c r="R83" s="25" t="str">
        <f t="shared" si="28"/>
        <v/>
      </c>
      <c r="S83" s="26" t="str">
        <f>IFERROR(IF(D83="m",VLOOKUP(Q83,Mirwald_Berechnung_Male!$A$1:$D$42,T83,TRUE),VLOOKUP(Q83,Mirwald_Berechnung_Female!$A$1:$D$42,T83,TRUE)),"")</f>
        <v/>
      </c>
      <c r="T83" s="16">
        <f t="shared" si="29"/>
        <v>4</v>
      </c>
      <c r="V83" s="12">
        <f t="shared" si="30"/>
        <v>0</v>
      </c>
    </row>
    <row r="84" spans="1:246" ht="15" customHeight="1">
      <c r="A84" s="70"/>
      <c r="B84" s="71"/>
      <c r="C84" s="71"/>
      <c r="D84" s="19"/>
      <c r="E84" s="20"/>
      <c r="F84" s="20"/>
      <c r="G84" s="21" t="str">
        <f t="shared" si="21"/>
        <v/>
      </c>
      <c r="H84" s="22"/>
      <c r="I84" s="22"/>
      <c r="J84" s="23"/>
      <c r="K84" s="24" t="str">
        <f t="shared" si="22"/>
        <v/>
      </c>
      <c r="L84" s="26" t="str">
        <f t="shared" si="31"/>
        <v/>
      </c>
      <c r="M84" s="65" t="str">
        <f t="shared" si="23"/>
        <v/>
      </c>
      <c r="N84" s="64" t="str">
        <f t="shared" si="24"/>
        <v/>
      </c>
      <c r="O84" s="36" t="str">
        <f t="shared" si="25"/>
        <v/>
      </c>
      <c r="P84" s="34" t="str">
        <f t="shared" si="26"/>
        <v/>
      </c>
      <c r="Q84" s="32" t="str">
        <f t="shared" si="27"/>
        <v/>
      </c>
      <c r="R84" s="25" t="str">
        <f t="shared" si="28"/>
        <v/>
      </c>
      <c r="S84" s="26" t="str">
        <f>IFERROR(IF(D84="m",VLOOKUP(Q84,Mirwald_Berechnung_Male!$A$1:$D$42,T84,TRUE),VLOOKUP(Q84,Mirwald_Berechnung_Female!$A$1:$D$42,T84,TRUE)),"")</f>
        <v/>
      </c>
      <c r="T84" s="16">
        <f t="shared" si="29"/>
        <v>4</v>
      </c>
      <c r="V84" s="12">
        <f t="shared" si="30"/>
        <v>0</v>
      </c>
    </row>
    <row r="85" spans="1:246" ht="15" customHeight="1">
      <c r="A85" s="70"/>
      <c r="B85" s="71"/>
      <c r="C85" s="71"/>
      <c r="D85" s="19"/>
      <c r="E85" s="20"/>
      <c r="F85" s="20"/>
      <c r="G85" s="21" t="str">
        <f t="shared" si="21"/>
        <v/>
      </c>
      <c r="H85" s="22"/>
      <c r="I85" s="22"/>
      <c r="J85" s="22"/>
      <c r="K85" s="24" t="str">
        <f t="shared" si="22"/>
        <v/>
      </c>
      <c r="L85" s="26" t="str">
        <f t="shared" si="31"/>
        <v/>
      </c>
      <c r="M85" s="65" t="str">
        <f t="shared" si="23"/>
        <v/>
      </c>
      <c r="N85" s="64" t="str">
        <f t="shared" si="24"/>
        <v/>
      </c>
      <c r="O85" s="36" t="str">
        <f t="shared" si="25"/>
        <v/>
      </c>
      <c r="P85" s="34" t="str">
        <f t="shared" si="26"/>
        <v/>
      </c>
      <c r="Q85" s="32" t="str">
        <f t="shared" si="27"/>
        <v/>
      </c>
      <c r="R85" s="25" t="str">
        <f t="shared" si="28"/>
        <v/>
      </c>
      <c r="S85" s="26" t="str">
        <f>IFERROR(IF(D85="m",VLOOKUP(Q85,Mirwald_Berechnung_Male!$A$1:$D$42,T85,TRUE),VLOOKUP(Q85,Mirwald_Berechnung_Female!$A$1:$D$42,T85,TRUE)),"")</f>
        <v/>
      </c>
      <c r="T85" s="16">
        <f t="shared" si="29"/>
        <v>4</v>
      </c>
      <c r="V85" s="12">
        <f t="shared" si="30"/>
        <v>0</v>
      </c>
    </row>
    <row r="86" spans="1:246" ht="15" customHeight="1">
      <c r="A86" s="70"/>
      <c r="B86" s="71"/>
      <c r="C86" s="71"/>
      <c r="D86" s="19"/>
      <c r="E86" s="20"/>
      <c r="F86" s="20"/>
      <c r="G86" s="21" t="str">
        <f t="shared" si="21"/>
        <v/>
      </c>
      <c r="H86" s="22"/>
      <c r="I86" s="22"/>
      <c r="J86" s="22"/>
      <c r="K86" s="24" t="str">
        <f t="shared" si="22"/>
        <v/>
      </c>
      <c r="L86" s="26" t="str">
        <f t="shared" si="31"/>
        <v/>
      </c>
      <c r="M86" s="65" t="str">
        <f t="shared" si="23"/>
        <v/>
      </c>
      <c r="N86" s="64" t="str">
        <f t="shared" si="24"/>
        <v/>
      </c>
      <c r="O86" s="36" t="str">
        <f t="shared" si="25"/>
        <v/>
      </c>
      <c r="P86" s="34" t="str">
        <f t="shared" si="26"/>
        <v/>
      </c>
      <c r="Q86" s="32" t="str">
        <f t="shared" si="27"/>
        <v/>
      </c>
      <c r="R86" s="25" t="str">
        <f t="shared" si="28"/>
        <v/>
      </c>
      <c r="S86" s="26" t="str">
        <f>IFERROR(IF(D86="m",VLOOKUP(Q86,Mirwald_Berechnung_Male!$A$1:$D$42,T86,TRUE),VLOOKUP(Q86,Mirwald_Berechnung_Female!$A$1:$D$42,T86,TRUE)),"")</f>
        <v/>
      </c>
      <c r="T86" s="16">
        <f t="shared" si="29"/>
        <v>4</v>
      </c>
      <c r="V86" s="12">
        <f t="shared" si="30"/>
        <v>0</v>
      </c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</row>
    <row r="87" spans="1:246" ht="15" customHeight="1">
      <c r="A87" s="70"/>
      <c r="B87" s="71"/>
      <c r="C87" s="71"/>
      <c r="D87" s="19"/>
      <c r="E87" s="20"/>
      <c r="F87" s="20"/>
      <c r="G87" s="21" t="str">
        <f t="shared" si="21"/>
        <v/>
      </c>
      <c r="H87" s="22"/>
      <c r="I87" s="22"/>
      <c r="J87" s="23"/>
      <c r="K87" s="24" t="str">
        <f t="shared" si="22"/>
        <v/>
      </c>
      <c r="L87" s="26" t="str">
        <f t="shared" si="31"/>
        <v/>
      </c>
      <c r="M87" s="65" t="str">
        <f t="shared" si="23"/>
        <v/>
      </c>
      <c r="N87" s="64" t="str">
        <f t="shared" si="24"/>
        <v/>
      </c>
      <c r="O87" s="36" t="str">
        <f t="shared" si="25"/>
        <v/>
      </c>
      <c r="P87" s="34" t="str">
        <f t="shared" si="26"/>
        <v/>
      </c>
      <c r="Q87" s="32" t="str">
        <f t="shared" si="27"/>
        <v/>
      </c>
      <c r="R87" s="25" t="str">
        <f t="shared" si="28"/>
        <v/>
      </c>
      <c r="S87" s="26" t="str">
        <f>IFERROR(IF(D87="m",VLOOKUP(Q87,Mirwald_Berechnung_Male!$A$1:$D$42,T87,TRUE),VLOOKUP(Q87,Mirwald_Berechnung_Female!$A$1:$D$42,T87,TRUE)),"")</f>
        <v/>
      </c>
      <c r="T87" s="16">
        <f t="shared" si="29"/>
        <v>4</v>
      </c>
      <c r="V87" s="12">
        <f t="shared" si="30"/>
        <v>0</v>
      </c>
    </row>
    <row r="88" spans="1:246" ht="15" customHeight="1">
      <c r="A88" s="70"/>
      <c r="B88" s="71"/>
      <c r="C88" s="71"/>
      <c r="D88" s="19"/>
      <c r="E88" s="20"/>
      <c r="F88" s="20"/>
      <c r="G88" s="21" t="str">
        <f t="shared" si="21"/>
        <v/>
      </c>
      <c r="H88" s="22"/>
      <c r="I88" s="22"/>
      <c r="J88" s="22"/>
      <c r="K88" s="24" t="str">
        <f t="shared" si="22"/>
        <v/>
      </c>
      <c r="L88" s="26" t="str">
        <f t="shared" si="31"/>
        <v/>
      </c>
      <c r="M88" s="65" t="str">
        <f t="shared" si="23"/>
        <v/>
      </c>
      <c r="N88" s="64" t="str">
        <f t="shared" si="24"/>
        <v/>
      </c>
      <c r="O88" s="36" t="str">
        <f t="shared" si="25"/>
        <v/>
      </c>
      <c r="P88" s="34" t="str">
        <f t="shared" si="26"/>
        <v/>
      </c>
      <c r="Q88" s="32" t="str">
        <f t="shared" si="27"/>
        <v/>
      </c>
      <c r="R88" s="25" t="str">
        <f t="shared" si="28"/>
        <v/>
      </c>
      <c r="S88" s="26" t="str">
        <f>IFERROR(IF(D88="m",VLOOKUP(Q88,Mirwald_Berechnung_Male!$A$1:$D$42,T88,TRUE),VLOOKUP(Q88,Mirwald_Berechnung_Female!$A$1:$D$42,T88,TRUE)),"")</f>
        <v/>
      </c>
      <c r="T88" s="16">
        <f t="shared" si="29"/>
        <v>4</v>
      </c>
      <c r="V88" s="12">
        <f t="shared" si="30"/>
        <v>0</v>
      </c>
    </row>
    <row r="89" spans="1:246" ht="15" customHeight="1">
      <c r="A89" s="70"/>
      <c r="B89" s="71"/>
      <c r="C89" s="71"/>
      <c r="D89" s="19"/>
      <c r="E89" s="20"/>
      <c r="F89" s="20"/>
      <c r="G89" s="21" t="str">
        <f t="shared" si="21"/>
        <v/>
      </c>
      <c r="H89" s="22"/>
      <c r="I89" s="22"/>
      <c r="J89" s="22"/>
      <c r="K89" s="24" t="str">
        <f t="shared" si="22"/>
        <v/>
      </c>
      <c r="L89" s="26" t="str">
        <f t="shared" si="31"/>
        <v/>
      </c>
      <c r="M89" s="65" t="str">
        <f t="shared" si="23"/>
        <v/>
      </c>
      <c r="N89" s="64" t="str">
        <f t="shared" si="24"/>
        <v/>
      </c>
      <c r="O89" s="36" t="str">
        <f t="shared" si="25"/>
        <v/>
      </c>
      <c r="P89" s="34" t="str">
        <f t="shared" si="26"/>
        <v/>
      </c>
      <c r="Q89" s="32" t="str">
        <f t="shared" si="27"/>
        <v/>
      </c>
      <c r="R89" s="25" t="str">
        <f t="shared" si="28"/>
        <v/>
      </c>
      <c r="S89" s="26" t="str">
        <f>IFERROR(IF(D89="m",VLOOKUP(Q89,Mirwald_Berechnung_Male!$A$1:$D$42,T89,TRUE),VLOOKUP(Q89,Mirwald_Berechnung_Female!$A$1:$D$42,T89,TRUE)),"")</f>
        <v/>
      </c>
      <c r="T89" s="16">
        <f t="shared" si="29"/>
        <v>4</v>
      </c>
      <c r="V89" s="12">
        <f t="shared" si="30"/>
        <v>0</v>
      </c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72"/>
      <c r="IJ89" s="72"/>
      <c r="IK89" s="72"/>
      <c r="IL89" s="72"/>
    </row>
    <row r="90" spans="1:246" ht="15" customHeight="1">
      <c r="A90" s="70"/>
      <c r="B90" s="71"/>
      <c r="C90" s="71"/>
      <c r="D90" s="19"/>
      <c r="E90" s="20"/>
      <c r="F90" s="20"/>
      <c r="G90" s="21" t="str">
        <f t="shared" si="21"/>
        <v/>
      </c>
      <c r="H90" s="22"/>
      <c r="I90" s="22"/>
      <c r="J90" s="22"/>
      <c r="K90" s="24" t="str">
        <f t="shared" si="22"/>
        <v/>
      </c>
      <c r="L90" s="26" t="str">
        <f t="shared" si="31"/>
        <v/>
      </c>
      <c r="M90" s="65" t="str">
        <f t="shared" si="23"/>
        <v/>
      </c>
      <c r="N90" s="64" t="str">
        <f t="shared" si="24"/>
        <v/>
      </c>
      <c r="O90" s="36" t="str">
        <f t="shared" si="25"/>
        <v/>
      </c>
      <c r="P90" s="34" t="str">
        <f t="shared" si="26"/>
        <v/>
      </c>
      <c r="Q90" s="32" t="str">
        <f t="shared" si="27"/>
        <v/>
      </c>
      <c r="R90" s="25" t="str">
        <f t="shared" si="28"/>
        <v/>
      </c>
      <c r="S90" s="26" t="str">
        <f>IFERROR(IF(D90="m",VLOOKUP(Q90,Mirwald_Berechnung_Male!$A$1:$D$42,T90,TRUE),VLOOKUP(Q90,Mirwald_Berechnung_Female!$A$1:$D$42,T90,TRUE)),"")</f>
        <v/>
      </c>
      <c r="T90" s="16">
        <f t="shared" si="29"/>
        <v>4</v>
      </c>
      <c r="V90" s="12">
        <f t="shared" si="30"/>
        <v>0</v>
      </c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  <c r="IE90" s="68"/>
      <c r="IF90" s="68"/>
      <c r="IG90" s="68"/>
      <c r="IH90" s="68"/>
      <c r="II90" s="68"/>
      <c r="IJ90" s="68"/>
      <c r="IK90" s="68"/>
      <c r="IL90" s="68"/>
    </row>
    <row r="91" spans="1:246" ht="15" customHeight="1">
      <c r="A91" s="70"/>
      <c r="B91" s="71"/>
      <c r="C91" s="71"/>
      <c r="D91" s="19"/>
      <c r="E91" s="20"/>
      <c r="F91" s="20"/>
      <c r="G91" s="21" t="str">
        <f t="shared" si="21"/>
        <v/>
      </c>
      <c r="H91" s="22"/>
      <c r="I91" s="22"/>
      <c r="J91" s="22"/>
      <c r="K91" s="24" t="str">
        <f t="shared" si="22"/>
        <v/>
      </c>
      <c r="L91" s="26" t="str">
        <f t="shared" si="31"/>
        <v/>
      </c>
      <c r="M91" s="65" t="str">
        <f t="shared" si="23"/>
        <v/>
      </c>
      <c r="N91" s="64" t="str">
        <f t="shared" si="24"/>
        <v/>
      </c>
      <c r="O91" s="36" t="str">
        <f t="shared" si="25"/>
        <v/>
      </c>
      <c r="P91" s="34" t="str">
        <f t="shared" si="26"/>
        <v/>
      </c>
      <c r="Q91" s="32" t="str">
        <f t="shared" si="27"/>
        <v/>
      </c>
      <c r="R91" s="25" t="str">
        <f t="shared" si="28"/>
        <v/>
      </c>
      <c r="S91" s="26" t="str">
        <f>IFERROR(IF(D91="m",VLOOKUP(Q91,Mirwald_Berechnung_Male!$A$1:$D$42,T91,TRUE),VLOOKUP(Q91,Mirwald_Berechnung_Female!$A$1:$D$42,T91,TRUE)),"")</f>
        <v/>
      </c>
      <c r="T91" s="16">
        <f t="shared" si="29"/>
        <v>4</v>
      </c>
      <c r="V91" s="12">
        <f t="shared" si="30"/>
        <v>0</v>
      </c>
    </row>
    <row r="92" spans="1:246" ht="15" customHeight="1">
      <c r="A92" s="70"/>
      <c r="B92" s="71"/>
      <c r="C92" s="71"/>
      <c r="D92" s="19"/>
      <c r="E92" s="20"/>
      <c r="F92" s="20"/>
      <c r="G92" s="21" t="str">
        <f t="shared" si="21"/>
        <v/>
      </c>
      <c r="H92" s="22"/>
      <c r="I92" s="22"/>
      <c r="J92" s="22"/>
      <c r="K92" s="24" t="str">
        <f t="shared" si="22"/>
        <v/>
      </c>
      <c r="L92" s="26" t="str">
        <f t="shared" si="31"/>
        <v/>
      </c>
      <c r="M92" s="65" t="str">
        <f t="shared" si="23"/>
        <v/>
      </c>
      <c r="N92" s="64" t="str">
        <f t="shared" si="24"/>
        <v/>
      </c>
      <c r="O92" s="36" t="str">
        <f t="shared" si="25"/>
        <v/>
      </c>
      <c r="P92" s="34" t="str">
        <f t="shared" si="26"/>
        <v/>
      </c>
      <c r="Q92" s="32" t="str">
        <f t="shared" si="27"/>
        <v/>
      </c>
      <c r="R92" s="25" t="str">
        <f t="shared" si="28"/>
        <v/>
      </c>
      <c r="S92" s="26" t="str">
        <f>IFERROR(IF(D92="m",VLOOKUP(Q92,Mirwald_Berechnung_Male!$A$1:$D$42,T92,TRUE),VLOOKUP(Q92,Mirwald_Berechnung_Female!$A$1:$D$42,T92,TRUE)),"")</f>
        <v/>
      </c>
      <c r="T92" s="16">
        <f t="shared" si="29"/>
        <v>4</v>
      </c>
      <c r="V92" s="12">
        <f t="shared" si="30"/>
        <v>0</v>
      </c>
    </row>
    <row r="93" spans="1:246" ht="15" customHeight="1">
      <c r="A93" s="70"/>
      <c r="B93" s="71"/>
      <c r="C93" s="71"/>
      <c r="D93" s="19"/>
      <c r="E93" s="20"/>
      <c r="F93" s="20"/>
      <c r="G93" s="21" t="str">
        <f t="shared" si="21"/>
        <v/>
      </c>
      <c r="H93" s="22"/>
      <c r="I93" s="22"/>
      <c r="J93" s="22"/>
      <c r="K93" s="24" t="str">
        <f t="shared" si="22"/>
        <v/>
      </c>
      <c r="L93" s="26" t="str">
        <f t="shared" si="31"/>
        <v/>
      </c>
      <c r="M93" s="65" t="str">
        <f t="shared" si="23"/>
        <v/>
      </c>
      <c r="N93" s="64" t="str">
        <f t="shared" si="24"/>
        <v/>
      </c>
      <c r="O93" s="36" t="str">
        <f t="shared" si="25"/>
        <v/>
      </c>
      <c r="P93" s="34" t="str">
        <f t="shared" si="26"/>
        <v/>
      </c>
      <c r="Q93" s="32" t="str">
        <f t="shared" si="27"/>
        <v/>
      </c>
      <c r="R93" s="25" t="str">
        <f t="shared" si="28"/>
        <v/>
      </c>
      <c r="S93" s="26" t="str">
        <f>IFERROR(IF(D93="m",VLOOKUP(Q93,Mirwald_Berechnung_Male!$A$1:$D$42,T93,TRUE),VLOOKUP(Q93,Mirwald_Berechnung_Female!$A$1:$D$42,T93,TRUE)),"")</f>
        <v/>
      </c>
      <c r="T93" s="16">
        <f t="shared" si="29"/>
        <v>4</v>
      </c>
      <c r="V93" s="12">
        <f t="shared" si="30"/>
        <v>0</v>
      </c>
    </row>
    <row r="94" spans="1:246" ht="15" customHeight="1">
      <c r="A94" s="70"/>
      <c r="B94" s="71"/>
      <c r="C94" s="71"/>
      <c r="D94" s="19"/>
      <c r="E94" s="20"/>
      <c r="F94" s="20"/>
      <c r="G94" s="21" t="str">
        <f t="shared" si="21"/>
        <v/>
      </c>
      <c r="H94" s="22"/>
      <c r="I94" s="22"/>
      <c r="J94" s="23"/>
      <c r="K94" s="24" t="str">
        <f t="shared" si="22"/>
        <v/>
      </c>
      <c r="L94" s="26" t="str">
        <f t="shared" si="31"/>
        <v/>
      </c>
      <c r="M94" s="65" t="str">
        <f t="shared" si="23"/>
        <v/>
      </c>
      <c r="N94" s="64" t="str">
        <f t="shared" si="24"/>
        <v/>
      </c>
      <c r="O94" s="36" t="str">
        <f t="shared" si="25"/>
        <v/>
      </c>
      <c r="P94" s="34" t="str">
        <f t="shared" si="26"/>
        <v/>
      </c>
      <c r="Q94" s="32" t="str">
        <f t="shared" si="27"/>
        <v/>
      </c>
      <c r="R94" s="25" t="str">
        <f t="shared" si="28"/>
        <v/>
      </c>
      <c r="S94" s="26" t="str">
        <f>IFERROR(IF(D94="m",VLOOKUP(Q94,Mirwald_Berechnung_Male!$A$1:$D$42,T94,TRUE),VLOOKUP(Q94,Mirwald_Berechnung_Female!$A$1:$D$42,T94,TRUE)),"")</f>
        <v/>
      </c>
      <c r="T94" s="16">
        <f t="shared" si="29"/>
        <v>4</v>
      </c>
      <c r="V94" s="12">
        <f t="shared" si="30"/>
        <v>0</v>
      </c>
    </row>
    <row r="95" spans="1:246" ht="15" customHeight="1">
      <c r="A95" s="70"/>
      <c r="B95" s="71"/>
      <c r="C95" s="71"/>
      <c r="D95" s="19"/>
      <c r="E95" s="20"/>
      <c r="F95" s="20"/>
      <c r="G95" s="21" t="str">
        <f t="shared" si="21"/>
        <v/>
      </c>
      <c r="H95" s="22"/>
      <c r="I95" s="22"/>
      <c r="J95" s="23"/>
      <c r="K95" s="24" t="str">
        <f t="shared" si="22"/>
        <v/>
      </c>
      <c r="L95" s="26" t="str">
        <f t="shared" si="31"/>
        <v/>
      </c>
      <c r="M95" s="65" t="str">
        <f t="shared" si="23"/>
        <v/>
      </c>
      <c r="N95" s="64" t="str">
        <f t="shared" si="24"/>
        <v/>
      </c>
      <c r="O95" s="36" t="str">
        <f t="shared" si="25"/>
        <v/>
      </c>
      <c r="P95" s="34" t="str">
        <f t="shared" si="26"/>
        <v/>
      </c>
      <c r="Q95" s="32" t="str">
        <f t="shared" si="27"/>
        <v/>
      </c>
      <c r="R95" s="25" t="str">
        <f t="shared" si="28"/>
        <v/>
      </c>
      <c r="S95" s="26" t="str">
        <f>IFERROR(IF(D95="m",VLOOKUP(Q95,Mirwald_Berechnung_Male!$A$1:$D$42,T95,TRUE),VLOOKUP(Q95,Mirwald_Berechnung_Female!$A$1:$D$42,T95,TRUE)),"")</f>
        <v/>
      </c>
      <c r="T95" s="16">
        <f t="shared" si="29"/>
        <v>4</v>
      </c>
      <c r="V95" s="12">
        <f t="shared" si="30"/>
        <v>0</v>
      </c>
    </row>
    <row r="96" spans="1:246" ht="15" customHeight="1">
      <c r="A96" s="70"/>
      <c r="B96" s="71"/>
      <c r="C96" s="71"/>
      <c r="D96" s="19"/>
      <c r="E96" s="20"/>
      <c r="F96" s="20"/>
      <c r="G96" s="21" t="str">
        <f t="shared" si="21"/>
        <v/>
      </c>
      <c r="H96" s="22"/>
      <c r="I96" s="22"/>
      <c r="J96" s="23"/>
      <c r="K96" s="24" t="str">
        <f t="shared" si="22"/>
        <v/>
      </c>
      <c r="L96" s="26" t="str">
        <f t="shared" si="31"/>
        <v/>
      </c>
      <c r="M96" s="65" t="str">
        <f t="shared" si="23"/>
        <v/>
      </c>
      <c r="N96" s="64" t="str">
        <f t="shared" si="24"/>
        <v/>
      </c>
      <c r="O96" s="36" t="str">
        <f t="shared" si="25"/>
        <v/>
      </c>
      <c r="P96" s="34" t="str">
        <f t="shared" si="26"/>
        <v/>
      </c>
      <c r="Q96" s="32" t="str">
        <f t="shared" si="27"/>
        <v/>
      </c>
      <c r="R96" s="25" t="str">
        <f t="shared" si="28"/>
        <v/>
      </c>
      <c r="S96" s="26" t="str">
        <f>IFERROR(IF(D96="m",VLOOKUP(Q96,Mirwald_Berechnung_Male!$A$1:$D$42,T96,TRUE),VLOOKUP(Q96,Mirwald_Berechnung_Female!$A$1:$D$42,T96,TRUE)),"")</f>
        <v/>
      </c>
      <c r="T96" s="16">
        <f t="shared" si="29"/>
        <v>4</v>
      </c>
      <c r="V96" s="12">
        <f t="shared" si="30"/>
        <v>0</v>
      </c>
    </row>
    <row r="97" spans="1:22" ht="15" customHeight="1">
      <c r="A97" s="70"/>
      <c r="B97" s="71"/>
      <c r="C97" s="71"/>
      <c r="D97" s="19"/>
      <c r="E97" s="20"/>
      <c r="F97" s="20"/>
      <c r="G97" s="21" t="str">
        <f t="shared" si="21"/>
        <v/>
      </c>
      <c r="H97" s="22"/>
      <c r="I97" s="22"/>
      <c r="J97" s="23"/>
      <c r="K97" s="24" t="str">
        <f t="shared" si="22"/>
        <v/>
      </c>
      <c r="L97" s="26" t="str">
        <f t="shared" si="31"/>
        <v/>
      </c>
      <c r="M97" s="65" t="str">
        <f t="shared" si="23"/>
        <v/>
      </c>
      <c r="N97" s="64" t="str">
        <f t="shared" si="24"/>
        <v/>
      </c>
      <c r="O97" s="36" t="str">
        <f t="shared" si="25"/>
        <v/>
      </c>
      <c r="P97" s="34" t="str">
        <f t="shared" si="26"/>
        <v/>
      </c>
      <c r="Q97" s="32" t="str">
        <f t="shared" si="27"/>
        <v/>
      </c>
      <c r="R97" s="25" t="str">
        <f t="shared" si="28"/>
        <v/>
      </c>
      <c r="S97" s="26" t="str">
        <f>IFERROR(IF(D97="m",VLOOKUP(Q97,Mirwald_Berechnung_Male!$A$1:$D$42,T97,TRUE),VLOOKUP(Q97,Mirwald_Berechnung_Female!$A$1:$D$42,T97,TRUE)),"")</f>
        <v/>
      </c>
      <c r="T97" s="16">
        <f t="shared" si="29"/>
        <v>4</v>
      </c>
      <c r="V97" s="12">
        <f t="shared" si="30"/>
        <v>0</v>
      </c>
    </row>
    <row r="98" spans="1:22" ht="15" customHeight="1">
      <c r="A98" s="70"/>
      <c r="B98" s="71"/>
      <c r="C98" s="71"/>
      <c r="D98" s="19"/>
      <c r="E98" s="20"/>
      <c r="F98" s="20"/>
      <c r="G98" s="21" t="str">
        <f t="shared" si="21"/>
        <v/>
      </c>
      <c r="H98" s="22"/>
      <c r="I98" s="22"/>
      <c r="J98" s="23"/>
      <c r="K98" s="24" t="str">
        <f t="shared" si="22"/>
        <v/>
      </c>
      <c r="L98" s="26" t="str">
        <f t="shared" si="31"/>
        <v/>
      </c>
      <c r="M98" s="65" t="str">
        <f t="shared" si="23"/>
        <v/>
      </c>
      <c r="N98" s="64" t="str">
        <f t="shared" si="24"/>
        <v/>
      </c>
      <c r="O98" s="36" t="str">
        <f t="shared" si="25"/>
        <v/>
      </c>
      <c r="P98" s="34" t="str">
        <f t="shared" si="26"/>
        <v/>
      </c>
      <c r="Q98" s="32" t="str">
        <f t="shared" si="27"/>
        <v/>
      </c>
      <c r="R98" s="25" t="str">
        <f t="shared" si="28"/>
        <v/>
      </c>
      <c r="S98" s="26" t="str">
        <f>IFERROR(IF(D98="m",VLOOKUP(Q98,Mirwald_Berechnung_Male!$A$1:$D$42,T98,TRUE),VLOOKUP(Q98,Mirwald_Berechnung_Female!$A$1:$D$42,T98,TRUE)),"")</f>
        <v/>
      </c>
      <c r="T98" s="16">
        <f t="shared" si="29"/>
        <v>4</v>
      </c>
      <c r="V98" s="12">
        <f t="shared" si="30"/>
        <v>0</v>
      </c>
    </row>
    <row r="99" spans="1:22" ht="15" customHeight="1">
      <c r="A99" s="70"/>
      <c r="B99" s="71"/>
      <c r="C99" s="71"/>
      <c r="D99" s="19"/>
      <c r="E99" s="20"/>
      <c r="F99" s="20"/>
      <c r="G99" s="21" t="str">
        <f t="shared" ref="G99:G100" si="32">IF(F99="","",(F99-E99)/365.25)</f>
        <v/>
      </c>
      <c r="H99" s="22"/>
      <c r="I99" s="22"/>
      <c r="J99" s="23"/>
      <c r="K99" s="24" t="str">
        <f t="shared" ref="K99:K100" si="33">IF(J99="","",I99-J99)</f>
        <v/>
      </c>
      <c r="L99" s="26" t="str">
        <f t="shared" si="31"/>
        <v/>
      </c>
      <c r="M99" s="65" t="str">
        <f t="shared" ref="M99:M100" si="34">IFERROR(IF(L99-G99&gt;0.6251,1,IF(L99-G99&gt;0.3751,2,IF(L99-G99&lt;-0.625,5,IF(L99-G99&lt;-0.375,4,3)))),"")</f>
        <v/>
      </c>
      <c r="N99" s="64" t="str">
        <f t="shared" si="24"/>
        <v/>
      </c>
      <c r="O99" s="36" t="str">
        <f t="shared" si="25"/>
        <v/>
      </c>
      <c r="P99" s="34" t="str">
        <f t="shared" ref="P99:P100" si="35">IFERROR(I99/O99,"")</f>
        <v/>
      </c>
      <c r="Q99" s="32" t="str">
        <f t="shared" si="27"/>
        <v/>
      </c>
      <c r="R99" s="25" t="str">
        <f t="shared" ref="R99:R100" si="36">IFERROR(G99-Q99,"")</f>
        <v/>
      </c>
      <c r="S99" s="26" t="str">
        <f>IFERROR(IF(D99="m",VLOOKUP(Q99,Mirwald_Berechnung_Male!$A$1:$D$42,T99,TRUE),VLOOKUP(Q99,Mirwald_Berechnung_Female!$A$1:$D$42,T99,TRUE)),"")</f>
        <v/>
      </c>
      <c r="T99" s="16">
        <f t="shared" si="29"/>
        <v>4</v>
      </c>
      <c r="V99" s="12">
        <f t="shared" si="30"/>
        <v>0</v>
      </c>
    </row>
    <row r="100" spans="1:22" ht="15" customHeight="1">
      <c r="A100" s="70"/>
      <c r="B100" s="71"/>
      <c r="C100" s="71"/>
      <c r="D100" s="19"/>
      <c r="E100" s="20"/>
      <c r="F100" s="20"/>
      <c r="G100" s="21" t="str">
        <f t="shared" si="32"/>
        <v/>
      </c>
      <c r="H100" s="22"/>
      <c r="I100" s="22"/>
      <c r="J100" s="22"/>
      <c r="K100" s="24" t="str">
        <f t="shared" si="33"/>
        <v/>
      </c>
      <c r="L100" s="26" t="str">
        <f t="shared" si="31"/>
        <v/>
      </c>
      <c r="M100" s="65" t="str">
        <f t="shared" si="34"/>
        <v/>
      </c>
      <c r="N100" s="64" t="str">
        <f t="shared" si="24"/>
        <v/>
      </c>
      <c r="O100" s="36" t="str">
        <f t="shared" si="25"/>
        <v/>
      </c>
      <c r="P100" s="34" t="str">
        <f t="shared" si="35"/>
        <v/>
      </c>
      <c r="Q100" s="32" t="str">
        <f t="shared" si="27"/>
        <v/>
      </c>
      <c r="R100" s="25" t="str">
        <f t="shared" si="36"/>
        <v/>
      </c>
      <c r="S100" s="26" t="str">
        <f>IFERROR(IF(D100="m",VLOOKUP(Q100,Mirwald_Berechnung_Male!$A$1:$D$42,T100,TRUE),VLOOKUP(Q100,Mirwald_Berechnung_Female!$A$1:$D$42,T100,TRUE)),"")</f>
        <v/>
      </c>
      <c r="T100" s="16">
        <f t="shared" si="29"/>
        <v>4</v>
      </c>
      <c r="V100" s="12">
        <f t="shared" si="30"/>
        <v>0</v>
      </c>
    </row>
    <row r="101" spans="1:22">
      <c r="V101" s="12"/>
    </row>
    <row r="102" spans="1:22">
      <c r="V102" s="12"/>
    </row>
  </sheetData>
  <sheetProtection password="F3AF" sheet="1" selectLockedCells="1"/>
  <protectedRanges>
    <protectedRange sqref="F57:F73 F33:F40" name="Bereich1_1_4"/>
  </protectedRanges>
  <sortState xmlns:xlrd2="http://schemas.microsoft.com/office/spreadsheetml/2017/richdata2" ref="A3:V100">
    <sortCondition descending="1" ref="V2:V100"/>
  </sortState>
  <mergeCells count="2">
    <mergeCell ref="A1:B1"/>
    <mergeCell ref="X1:AA1"/>
  </mergeCells>
  <conditionalFormatting sqref="L3:L100">
    <cfRule type="cellIs" dxfId="4" priority="1" operator="equal">
      <formula>""</formula>
    </cfRule>
    <cfRule type="cellIs" dxfId="3" priority="6" operator="greaterThan">
      <formula>13.6</formula>
    </cfRule>
    <cfRule type="cellIs" dxfId="2" priority="7" operator="greaterThan">
      <formula>12.6</formula>
    </cfRule>
    <cfRule type="cellIs" dxfId="1" priority="8" operator="greaterThan">
      <formula>11.6</formula>
    </cfRule>
    <cfRule type="cellIs" dxfId="0" priority="11" operator="lessThanOrEqual">
      <formula>11.6</formula>
    </cfRule>
  </conditionalFormatting>
  <dataValidations count="1">
    <dataValidation type="list" allowBlank="1" showInputMessage="1" showErrorMessage="1" sqref="D3:D100" xr:uid="{00000000-0002-0000-0200-000000000000}">
      <formula1>$U$1:$U$2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D42"/>
  <sheetViews>
    <sheetView workbookViewId="0"/>
  </sheetViews>
  <sheetFormatPr defaultColWidth="11.42578125" defaultRowHeight="12.6"/>
  <cols>
    <col min="5" max="5" width="15.5703125" bestFit="1" customWidth="1"/>
  </cols>
  <sheetData>
    <row r="1" spans="1:4">
      <c r="A1" t="s">
        <v>118</v>
      </c>
      <c r="B1" t="s">
        <v>119</v>
      </c>
      <c r="C1" t="s">
        <v>120</v>
      </c>
      <c r="D1" t="s">
        <v>121</v>
      </c>
    </row>
    <row r="2" spans="1:4">
      <c r="A2">
        <v>-4</v>
      </c>
      <c r="B2">
        <v>45.29</v>
      </c>
      <c r="C2">
        <v>40.090000000000003</v>
      </c>
      <c r="D2">
        <v>34.729999999999997</v>
      </c>
    </row>
    <row r="3" spans="1:4">
      <c r="A3">
        <v>-3.8</v>
      </c>
      <c r="B3">
        <v>44.21</v>
      </c>
      <c r="C3">
        <v>39.08</v>
      </c>
      <c r="D3">
        <v>33.83</v>
      </c>
    </row>
    <row r="4" spans="1:4">
      <c r="A4">
        <v>-3.6</v>
      </c>
      <c r="B4">
        <v>43.11</v>
      </c>
      <c r="C4">
        <v>38.07</v>
      </c>
      <c r="D4">
        <v>32.94</v>
      </c>
    </row>
    <row r="5" spans="1:4">
      <c r="A5">
        <v>-3.4</v>
      </c>
      <c r="B5">
        <v>41.99</v>
      </c>
      <c r="C5">
        <v>37.06</v>
      </c>
      <c r="D5">
        <v>32.049999999999997</v>
      </c>
    </row>
    <row r="6" spans="1:4">
      <c r="A6">
        <v>-3.2</v>
      </c>
      <c r="B6">
        <v>40.85</v>
      </c>
      <c r="C6">
        <v>36.049999999999997</v>
      </c>
      <c r="D6">
        <v>31.16</v>
      </c>
    </row>
    <row r="7" spans="1:4">
      <c r="A7">
        <v>-3</v>
      </c>
      <c r="B7">
        <v>39.69</v>
      </c>
      <c r="C7">
        <v>35.04</v>
      </c>
      <c r="D7">
        <v>30.27</v>
      </c>
    </row>
    <row r="8" spans="1:4">
      <c r="A8">
        <v>-2.8</v>
      </c>
      <c r="B8">
        <v>38.520000000000003</v>
      </c>
      <c r="C8">
        <v>34.04</v>
      </c>
      <c r="D8">
        <v>29.38</v>
      </c>
    </row>
    <row r="9" spans="1:4">
      <c r="A9">
        <v>-2.6</v>
      </c>
      <c r="B9">
        <v>37.33</v>
      </c>
      <c r="C9">
        <v>33.049999999999997</v>
      </c>
      <c r="D9">
        <v>28.49</v>
      </c>
    </row>
    <row r="10" spans="1:4">
      <c r="A10">
        <v>-2.4</v>
      </c>
      <c r="B10">
        <v>36.15</v>
      </c>
      <c r="C10">
        <v>32.06</v>
      </c>
      <c r="D10">
        <v>27.6</v>
      </c>
    </row>
    <row r="11" spans="1:4">
      <c r="A11">
        <v>-2.2000000000000002</v>
      </c>
      <c r="B11">
        <v>34.97</v>
      </c>
      <c r="C11">
        <v>31.07</v>
      </c>
      <c r="D11">
        <v>26.7</v>
      </c>
    </row>
    <row r="12" spans="1:4">
      <c r="A12">
        <v>-2</v>
      </c>
      <c r="B12">
        <v>33.799999999999997</v>
      </c>
      <c r="C12">
        <v>30.06</v>
      </c>
      <c r="D12">
        <v>25.77</v>
      </c>
    </row>
    <row r="13" spans="1:4">
      <c r="A13">
        <v>-1.8</v>
      </c>
      <c r="B13">
        <v>32.619999999999997</v>
      </c>
      <c r="C13">
        <v>29.03</v>
      </c>
      <c r="D13">
        <v>24.79</v>
      </c>
    </row>
    <row r="14" spans="1:4">
      <c r="A14">
        <v>-1.6</v>
      </c>
      <c r="B14">
        <v>31.44</v>
      </c>
      <c r="C14">
        <v>27.95</v>
      </c>
      <c r="D14">
        <v>23.74</v>
      </c>
    </row>
    <row r="15" spans="1:4">
      <c r="A15">
        <v>-1.4</v>
      </c>
      <c r="B15">
        <v>30.23</v>
      </c>
      <c r="C15">
        <v>26.83</v>
      </c>
      <c r="D15">
        <v>22.63</v>
      </c>
    </row>
    <row r="16" spans="1:4">
      <c r="A16">
        <v>-1.2</v>
      </c>
      <c r="B16">
        <v>28.98</v>
      </c>
      <c r="C16">
        <v>25.63</v>
      </c>
      <c r="D16">
        <v>21.45</v>
      </c>
    </row>
    <row r="17" spans="1:4">
      <c r="A17">
        <v>-1</v>
      </c>
      <c r="B17">
        <v>27.66</v>
      </c>
      <c r="C17">
        <v>24.36</v>
      </c>
      <c r="D17">
        <v>20.22</v>
      </c>
    </row>
    <row r="18" spans="1:4">
      <c r="A18">
        <v>-0.8</v>
      </c>
      <c r="B18">
        <v>26.24</v>
      </c>
      <c r="C18">
        <v>22.99</v>
      </c>
      <c r="D18">
        <v>18.96</v>
      </c>
    </row>
    <row r="19" spans="1:4">
      <c r="A19">
        <v>-0.6</v>
      </c>
      <c r="B19">
        <v>24.68</v>
      </c>
      <c r="C19">
        <v>21.51</v>
      </c>
      <c r="D19">
        <v>17.68</v>
      </c>
    </row>
    <row r="20" spans="1:4">
      <c r="A20">
        <v>-0.4</v>
      </c>
      <c r="B20">
        <v>22.96</v>
      </c>
      <c r="C20">
        <v>19.88</v>
      </c>
      <c r="D20">
        <v>16.309999999999999</v>
      </c>
    </row>
    <row r="21" spans="1:4">
      <c r="A21">
        <v>-0.2</v>
      </c>
      <c r="B21">
        <v>21.07</v>
      </c>
      <c r="C21">
        <v>18.09</v>
      </c>
      <c r="D21">
        <v>14.76</v>
      </c>
    </row>
    <row r="22" spans="1:4">
      <c r="A22">
        <v>0</v>
      </c>
      <c r="B22">
        <v>19.04</v>
      </c>
      <c r="C22">
        <v>16.16</v>
      </c>
      <c r="D22">
        <v>13.05</v>
      </c>
    </row>
    <row r="23" spans="1:4">
      <c r="A23">
        <v>0.2</v>
      </c>
      <c r="B23">
        <v>16.96</v>
      </c>
      <c r="C23">
        <v>14.21</v>
      </c>
      <c r="D23">
        <v>11.32</v>
      </c>
    </row>
    <row r="24" spans="1:4">
      <c r="A24">
        <v>0.4</v>
      </c>
      <c r="B24">
        <v>14.92</v>
      </c>
      <c r="C24">
        <v>12.35</v>
      </c>
      <c r="D24">
        <v>9.7100000000000009</v>
      </c>
    </row>
    <row r="25" spans="1:4">
      <c r="A25">
        <v>0.6</v>
      </c>
      <c r="B25">
        <v>13.01</v>
      </c>
      <c r="C25">
        <v>10.65</v>
      </c>
      <c r="D25">
        <v>8.27</v>
      </c>
    </row>
    <row r="26" spans="1:4">
      <c r="A26">
        <v>0.8</v>
      </c>
      <c r="B26">
        <v>11.26</v>
      </c>
      <c r="C26">
        <v>9.1199999999999992</v>
      </c>
      <c r="D26">
        <v>6.94</v>
      </c>
    </row>
    <row r="27" spans="1:4">
      <c r="A27">
        <v>1</v>
      </c>
      <c r="B27">
        <v>9.6999999999999993</v>
      </c>
      <c r="C27">
        <v>7.78</v>
      </c>
      <c r="D27">
        <v>5.7</v>
      </c>
    </row>
    <row r="28" spans="1:4">
      <c r="A28">
        <v>1.2</v>
      </c>
      <c r="B28">
        <v>8.33</v>
      </c>
      <c r="C28">
        <v>6.59</v>
      </c>
      <c r="D28">
        <v>4.54</v>
      </c>
    </row>
    <row r="29" spans="1:4">
      <c r="A29">
        <v>1.4</v>
      </c>
      <c r="B29">
        <v>7.11</v>
      </c>
      <c r="C29">
        <v>5.54</v>
      </c>
      <c r="D29">
        <v>3.51</v>
      </c>
    </row>
    <row r="30" spans="1:4">
      <c r="A30">
        <v>1.6</v>
      </c>
      <c r="B30">
        <v>6.04</v>
      </c>
      <c r="C30">
        <v>4.62</v>
      </c>
      <c r="D30">
        <v>2.64</v>
      </c>
    </row>
    <row r="31" spans="1:4">
      <c r="A31">
        <v>1.80000000000001</v>
      </c>
      <c r="B31">
        <v>5.0999999999999996</v>
      </c>
      <c r="C31">
        <v>3.8</v>
      </c>
      <c r="D31">
        <v>1.92</v>
      </c>
    </row>
    <row r="32" spans="1:4">
      <c r="A32">
        <v>2.0000000000000102</v>
      </c>
      <c r="B32">
        <v>4.26</v>
      </c>
      <c r="C32">
        <v>3.09</v>
      </c>
      <c r="D32">
        <v>1.35</v>
      </c>
    </row>
    <row r="33" spans="1:4">
      <c r="A33">
        <v>2.2000000000000099</v>
      </c>
      <c r="B33">
        <v>3.52</v>
      </c>
      <c r="C33">
        <v>2.48</v>
      </c>
      <c r="D33">
        <v>0.91</v>
      </c>
    </row>
    <row r="34" spans="1:4">
      <c r="A34">
        <v>2.4000000000000101</v>
      </c>
      <c r="B34">
        <v>2.86</v>
      </c>
      <c r="C34">
        <v>1.96</v>
      </c>
      <c r="D34">
        <v>0.57999999999999996</v>
      </c>
    </row>
    <row r="35" spans="1:4">
      <c r="A35">
        <v>2.6000000000000099</v>
      </c>
      <c r="B35">
        <v>2.29</v>
      </c>
      <c r="C35">
        <v>1.52</v>
      </c>
      <c r="D35">
        <v>0.32</v>
      </c>
    </row>
    <row r="36" spans="1:4">
      <c r="A36">
        <v>2.80000000000001</v>
      </c>
      <c r="B36">
        <v>1.78</v>
      </c>
      <c r="C36">
        <v>1.1599999999999999</v>
      </c>
      <c r="D36">
        <v>0.13</v>
      </c>
    </row>
    <row r="37" spans="1:4">
      <c r="A37">
        <v>3.0000000000000102</v>
      </c>
      <c r="B37">
        <v>1.34</v>
      </c>
      <c r="C37">
        <v>0.87</v>
      </c>
      <c r="D37">
        <v>0</v>
      </c>
    </row>
    <row r="38" spans="1:4">
      <c r="A38">
        <v>3.2000000000000099</v>
      </c>
      <c r="B38">
        <v>0.96</v>
      </c>
      <c r="C38">
        <v>0.63</v>
      </c>
      <c r="D38">
        <v>0</v>
      </c>
    </row>
    <row r="39" spans="1:4">
      <c r="A39">
        <v>3.4000000000000101</v>
      </c>
      <c r="B39">
        <v>0.64</v>
      </c>
      <c r="C39">
        <v>0.43</v>
      </c>
      <c r="D39">
        <v>0</v>
      </c>
    </row>
    <row r="40" spans="1:4">
      <c r="A40">
        <v>3.6000000000000099</v>
      </c>
      <c r="B40">
        <v>0.37</v>
      </c>
      <c r="C40">
        <v>0.27</v>
      </c>
      <c r="D40">
        <v>0</v>
      </c>
    </row>
    <row r="41" spans="1:4">
      <c r="A41">
        <v>3.80000000000001</v>
      </c>
      <c r="B41">
        <v>0.16</v>
      </c>
      <c r="C41">
        <v>0.12</v>
      </c>
      <c r="D41">
        <v>0</v>
      </c>
    </row>
    <row r="42" spans="1:4">
      <c r="A42">
        <v>4.0000000000000098</v>
      </c>
      <c r="B42">
        <v>0</v>
      </c>
      <c r="C42">
        <v>0</v>
      </c>
      <c r="D42">
        <v>0</v>
      </c>
    </row>
  </sheetData>
  <sheetProtection selectLockedCells="1" selectUnlockedCell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3"/>
  <dimension ref="A1:D42"/>
  <sheetViews>
    <sheetView workbookViewId="0"/>
  </sheetViews>
  <sheetFormatPr defaultColWidth="11.42578125" defaultRowHeight="12.6"/>
  <cols>
    <col min="5" max="5" width="15.5703125" bestFit="1" customWidth="1"/>
  </cols>
  <sheetData>
    <row r="1" spans="1:4">
      <c r="A1" t="s">
        <v>118</v>
      </c>
      <c r="B1" t="s">
        <v>119</v>
      </c>
      <c r="C1" t="s">
        <v>120</v>
      </c>
      <c r="D1" t="s">
        <v>121</v>
      </c>
    </row>
    <row r="2" spans="1:4">
      <c r="A2">
        <v>-4</v>
      </c>
      <c r="B2">
        <v>42.61</v>
      </c>
      <c r="C2">
        <v>38.81</v>
      </c>
      <c r="D2">
        <v>34.35</v>
      </c>
    </row>
    <row r="3" spans="1:4">
      <c r="A3">
        <v>-3.8</v>
      </c>
      <c r="B3">
        <v>41.49</v>
      </c>
      <c r="C3">
        <v>37.67</v>
      </c>
      <c r="D3">
        <v>33.270000000000003</v>
      </c>
    </row>
    <row r="4" spans="1:4">
      <c r="A4">
        <v>-3.6</v>
      </c>
      <c r="B4">
        <v>40.39</v>
      </c>
      <c r="C4">
        <v>36.549999999999997</v>
      </c>
      <c r="D4">
        <v>32.200000000000003</v>
      </c>
    </row>
    <row r="5" spans="1:4">
      <c r="A5">
        <v>-3.4</v>
      </c>
      <c r="B5">
        <v>39.299999999999997</v>
      </c>
      <c r="C5">
        <v>35.44</v>
      </c>
      <c r="D5">
        <v>31.14</v>
      </c>
    </row>
    <row r="6" spans="1:4">
      <c r="A6">
        <v>-3.2</v>
      </c>
      <c r="B6">
        <v>38.21</v>
      </c>
      <c r="C6">
        <v>34.340000000000003</v>
      </c>
      <c r="D6">
        <v>30.09</v>
      </c>
    </row>
    <row r="7" spans="1:4">
      <c r="A7">
        <v>-3</v>
      </c>
      <c r="B7">
        <v>37.130000000000003</v>
      </c>
      <c r="C7">
        <v>33.25</v>
      </c>
      <c r="D7">
        <v>29.04</v>
      </c>
    </row>
    <row r="8" spans="1:4">
      <c r="A8">
        <v>-2.8</v>
      </c>
      <c r="B8">
        <v>36.04</v>
      </c>
      <c r="C8">
        <v>32.159999999999997</v>
      </c>
      <c r="D8">
        <v>27.99</v>
      </c>
    </row>
    <row r="9" spans="1:4">
      <c r="A9">
        <v>-2.6</v>
      </c>
      <c r="B9">
        <v>34.94</v>
      </c>
      <c r="C9">
        <v>31.04</v>
      </c>
      <c r="D9">
        <v>26.93</v>
      </c>
    </row>
    <row r="10" spans="1:4">
      <c r="A10">
        <v>-2.4</v>
      </c>
      <c r="B10">
        <v>33.82</v>
      </c>
      <c r="C10">
        <v>29.91</v>
      </c>
      <c r="D10">
        <v>25.87</v>
      </c>
    </row>
    <row r="11" spans="1:4">
      <c r="A11">
        <v>-2.2000000000000002</v>
      </c>
      <c r="B11">
        <v>32.68</v>
      </c>
      <c r="C11">
        <v>28.76</v>
      </c>
      <c r="D11">
        <v>24.79</v>
      </c>
    </row>
    <row r="12" spans="1:4">
      <c r="A12">
        <v>-2</v>
      </c>
      <c r="B12">
        <v>31.53</v>
      </c>
      <c r="C12">
        <v>27.58</v>
      </c>
      <c r="D12">
        <v>23.71</v>
      </c>
    </row>
    <row r="13" spans="1:4">
      <c r="A13">
        <v>-1.8</v>
      </c>
      <c r="B13">
        <v>30.44</v>
      </c>
      <c r="C13">
        <v>26.39</v>
      </c>
      <c r="D13">
        <v>22.63</v>
      </c>
    </row>
    <row r="14" spans="1:4">
      <c r="A14">
        <v>-1.6</v>
      </c>
      <c r="B14">
        <v>29.36</v>
      </c>
      <c r="C14">
        <v>25.21</v>
      </c>
      <c r="D14">
        <v>21.55</v>
      </c>
    </row>
    <row r="15" spans="1:4">
      <c r="A15">
        <v>-1.4</v>
      </c>
      <c r="B15">
        <v>28.24</v>
      </c>
      <c r="C15">
        <v>24.03</v>
      </c>
      <c r="D15">
        <v>20.47</v>
      </c>
    </row>
    <row r="16" spans="1:4">
      <c r="A16">
        <v>-1.2</v>
      </c>
      <c r="B16">
        <v>27.09</v>
      </c>
      <c r="C16">
        <v>22.85</v>
      </c>
      <c r="D16">
        <v>19.37</v>
      </c>
    </row>
    <row r="17" spans="1:4">
      <c r="A17">
        <v>-1</v>
      </c>
      <c r="B17">
        <v>25.87</v>
      </c>
      <c r="C17">
        <v>21.66</v>
      </c>
      <c r="D17">
        <v>18.25</v>
      </c>
    </row>
    <row r="18" spans="1:4">
      <c r="A18">
        <v>-0.8</v>
      </c>
      <c r="B18">
        <v>24.54</v>
      </c>
      <c r="C18">
        <v>20.440000000000001</v>
      </c>
      <c r="D18">
        <v>17.07</v>
      </c>
    </row>
    <row r="19" spans="1:4">
      <c r="A19">
        <v>-0.6</v>
      </c>
      <c r="B19">
        <v>23.09</v>
      </c>
      <c r="C19">
        <v>19.16</v>
      </c>
      <c r="D19">
        <v>15.81</v>
      </c>
    </row>
    <row r="20" spans="1:4">
      <c r="A20">
        <v>-0.4</v>
      </c>
      <c r="B20">
        <v>21.5</v>
      </c>
      <c r="C20">
        <v>17.8</v>
      </c>
      <c r="D20">
        <v>14.44</v>
      </c>
    </row>
    <row r="21" spans="1:4">
      <c r="A21">
        <v>-0.2</v>
      </c>
      <c r="B21">
        <v>19.77</v>
      </c>
      <c r="C21">
        <v>16.329999999999998</v>
      </c>
      <c r="D21">
        <v>12.94</v>
      </c>
    </row>
    <row r="22" spans="1:4">
      <c r="A22">
        <v>0</v>
      </c>
      <c r="B22">
        <v>17.940000000000001</v>
      </c>
      <c r="C22">
        <v>14.75</v>
      </c>
      <c r="D22">
        <v>11.36</v>
      </c>
    </row>
    <row r="23" spans="1:4">
      <c r="A23">
        <v>0.2</v>
      </c>
      <c r="B23">
        <v>16.09</v>
      </c>
      <c r="C23">
        <v>13.13</v>
      </c>
      <c r="D23">
        <v>9.81</v>
      </c>
    </row>
    <row r="24" spans="1:4">
      <c r="A24">
        <v>0.4</v>
      </c>
      <c r="B24">
        <v>14.3</v>
      </c>
      <c r="C24">
        <v>11.56</v>
      </c>
      <c r="D24">
        <v>8.42</v>
      </c>
    </row>
    <row r="25" spans="1:4">
      <c r="A25">
        <v>0.6</v>
      </c>
      <c r="B25">
        <v>12.64</v>
      </c>
      <c r="C25">
        <v>10.11</v>
      </c>
      <c r="D25">
        <v>7.2</v>
      </c>
    </row>
    <row r="26" spans="1:4">
      <c r="A26">
        <v>0.8</v>
      </c>
      <c r="B26">
        <v>11.11</v>
      </c>
      <c r="C26">
        <v>8.77</v>
      </c>
      <c r="D26">
        <v>6.12</v>
      </c>
    </row>
    <row r="27" spans="1:4">
      <c r="A27">
        <v>1</v>
      </c>
      <c r="B27">
        <v>9.69</v>
      </c>
      <c r="C27">
        <v>7.52</v>
      </c>
      <c r="D27">
        <v>5.13</v>
      </c>
    </row>
    <row r="28" spans="1:4">
      <c r="A28">
        <v>1.2</v>
      </c>
      <c r="B28">
        <v>8.39</v>
      </c>
      <c r="C28">
        <v>6.37</v>
      </c>
      <c r="D28">
        <v>4.24</v>
      </c>
    </row>
    <row r="29" spans="1:4">
      <c r="A29">
        <v>1.4</v>
      </c>
      <c r="B29">
        <v>7.2</v>
      </c>
      <c r="C29">
        <v>5.33</v>
      </c>
      <c r="D29">
        <v>3.46</v>
      </c>
    </row>
    <row r="30" spans="1:4">
      <c r="A30">
        <v>1.6</v>
      </c>
      <c r="B30">
        <v>6.14</v>
      </c>
      <c r="C30">
        <v>4.42</v>
      </c>
      <c r="D30">
        <v>2.8</v>
      </c>
    </row>
    <row r="31" spans="1:4">
      <c r="A31">
        <v>1.80000000000001</v>
      </c>
      <c r="B31">
        <v>5.19</v>
      </c>
      <c r="C31">
        <v>3.64</v>
      </c>
      <c r="D31">
        <v>2.25</v>
      </c>
    </row>
    <row r="32" spans="1:4">
      <c r="A32">
        <v>2.0000000000000102</v>
      </c>
      <c r="B32">
        <v>4.3600000000000003</v>
      </c>
      <c r="C32">
        <v>2.99</v>
      </c>
      <c r="D32">
        <v>1.82</v>
      </c>
    </row>
    <row r="33" spans="1:4">
      <c r="A33">
        <v>2.2000000000000099</v>
      </c>
      <c r="B33">
        <v>3.63</v>
      </c>
      <c r="C33">
        <v>2.4500000000000002</v>
      </c>
      <c r="D33">
        <v>1.46</v>
      </c>
    </row>
    <row r="34" spans="1:4">
      <c r="A34">
        <v>2.4000000000000101</v>
      </c>
      <c r="B34">
        <v>2.99</v>
      </c>
      <c r="C34">
        <v>1.99</v>
      </c>
      <c r="D34">
        <v>1.18</v>
      </c>
    </row>
    <row r="35" spans="1:4">
      <c r="A35">
        <v>2.6000000000000099</v>
      </c>
      <c r="B35">
        <v>2.42</v>
      </c>
      <c r="C35">
        <v>1.6</v>
      </c>
      <c r="D35">
        <v>0.94</v>
      </c>
    </row>
    <row r="36" spans="1:4">
      <c r="A36">
        <v>2.80000000000001</v>
      </c>
      <c r="B36">
        <v>1.92</v>
      </c>
      <c r="C36">
        <v>1.26</v>
      </c>
      <c r="D36">
        <v>0.74</v>
      </c>
    </row>
    <row r="37" spans="1:4">
      <c r="A37">
        <v>3.0000000000000102</v>
      </c>
      <c r="B37">
        <v>1.47</v>
      </c>
      <c r="C37">
        <v>0.96</v>
      </c>
      <c r="D37">
        <v>0.56999999999999995</v>
      </c>
    </row>
    <row r="38" spans="1:4">
      <c r="A38">
        <v>3.2000000000000099</v>
      </c>
      <c r="B38">
        <v>1.07</v>
      </c>
      <c r="C38">
        <v>0.69</v>
      </c>
      <c r="D38">
        <v>0.41</v>
      </c>
    </row>
    <row r="39" spans="1:4">
      <c r="A39">
        <v>3.4000000000000101</v>
      </c>
      <c r="B39">
        <v>0.72</v>
      </c>
      <c r="C39">
        <v>0.46</v>
      </c>
      <c r="D39">
        <v>0.28000000000000003</v>
      </c>
    </row>
    <row r="40" spans="1:4">
      <c r="A40">
        <v>3.6000000000000099</v>
      </c>
      <c r="B40">
        <v>0.43</v>
      </c>
      <c r="C40">
        <v>0.26</v>
      </c>
      <c r="D40">
        <v>0.17</v>
      </c>
    </row>
    <row r="41" spans="1:4">
      <c r="A41">
        <v>3.80000000000001</v>
      </c>
      <c r="B41">
        <v>0.19</v>
      </c>
      <c r="C41">
        <v>0.11</v>
      </c>
      <c r="D41">
        <v>0.08</v>
      </c>
    </row>
    <row r="42" spans="1:4">
      <c r="A42">
        <v>4.0000000000000098</v>
      </c>
      <c r="B42">
        <v>0</v>
      </c>
      <c r="C42">
        <v>0</v>
      </c>
      <c r="D42">
        <v>0</v>
      </c>
    </row>
  </sheetData>
  <sheetProtection selectLockedCells="1" selectUnlockedCells="1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d21acf-4023-4eee-a991-ffa84cac064f" xsi:nil="true"/>
    <lcf76f155ced4ddcb4097134ff3c332f xmlns="b62a4441-afe1-406c-a28b-55c918855ec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5B6586F5F371498CC2994E06C7DFFE" ma:contentTypeVersion="13" ma:contentTypeDescription="Ein neues Dokument erstellen." ma:contentTypeScope="" ma:versionID="89f349ba423ee2df4fc163d43630de95">
  <xsd:schema xmlns:xsd="http://www.w3.org/2001/XMLSchema" xmlns:xs="http://www.w3.org/2001/XMLSchema" xmlns:p="http://schemas.microsoft.com/office/2006/metadata/properties" xmlns:ns2="b62a4441-afe1-406c-a28b-55c918855ec4" xmlns:ns3="ead21acf-4023-4eee-a991-ffa84cac064f" targetNamespace="http://schemas.microsoft.com/office/2006/metadata/properties" ma:root="true" ma:fieldsID="c41c961af953d61017d99c4e3418470d" ns2:_="" ns3:_="">
    <xsd:import namespace="b62a4441-afe1-406c-a28b-55c918855ec4"/>
    <xsd:import namespace="ead21acf-4023-4eee-a991-ffa84cac06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2a4441-afe1-406c-a28b-55c918855e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2baddf16-095b-4e4c-9a3a-8a66ec619d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21acf-4023-4eee-a991-ffa84cac064f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7b281c9-d906-4a15-bed9-5adc14ef7fc8}" ma:internalName="TaxCatchAll" ma:showField="CatchAllData" ma:web="ead21acf-4023-4eee-a991-ffa84cac06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B2F258-6436-4E1C-AAC6-82E40DA415CB}"/>
</file>

<file path=customXml/itemProps2.xml><?xml version="1.0" encoding="utf-8"?>
<ds:datastoreItem xmlns:ds="http://schemas.openxmlformats.org/officeDocument/2006/customXml" ds:itemID="{1BC4B50C-63DC-4C37-BF54-E0F08273F480}"/>
</file>

<file path=customXml/itemProps3.xml><?xml version="1.0" encoding="utf-8"?>
<ds:datastoreItem xmlns:ds="http://schemas.openxmlformats.org/officeDocument/2006/customXml" ds:itemID="{465C7CE7-7F5D-41EE-BACD-67B3D92B71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BURAUT VBS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Lüdin Dennis BASPO</dc:creator>
  <cp:keywords/>
  <dc:description/>
  <cp:lastModifiedBy>Fiorina Luca</cp:lastModifiedBy>
  <cp:revision/>
  <dcterms:created xsi:type="dcterms:W3CDTF">2008-09-29T06:52:29Z</dcterms:created>
  <dcterms:modified xsi:type="dcterms:W3CDTF">2021-11-22T14:00:30Z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0x010100225B6586F5F371498CC2994E06C7DFFE</vt:lpwstr>
  </property>
</Properties>
</file>